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ABAS Group II\4-March\2003_Hemaraj PCL (HRD)_Mar16 (APT)\"/>
    </mc:Choice>
  </mc:AlternateContent>
  <bookViews>
    <workbookView xWindow="120" yWindow="120" windowWidth="24240" windowHeight="12075" activeTab="2"/>
  </bookViews>
  <sheets>
    <sheet name="FS(E)-BS 2-4 " sheetId="2" r:id="rId1"/>
    <sheet name="FS(E)-PL(Yr)5-6" sheetId="1" r:id="rId2"/>
    <sheet name="7" sheetId="4" r:id="rId3"/>
    <sheet name="8" sheetId="3" r:id="rId4"/>
    <sheet name="CF Eng 9-10" sheetId="6" r:id="rId5"/>
    <sheet name="Sheet1" sheetId="7" r:id="rId6"/>
  </sheets>
  <externalReferences>
    <externalReference r:id="rId7"/>
  </externalReferences>
  <definedNames>
    <definedName name="\a" localSheetId="2">#REF!</definedName>
    <definedName name="\a">#REF!</definedName>
    <definedName name="\c" localSheetId="2">#REF!</definedName>
    <definedName name="\c">#REF!</definedName>
    <definedName name="\d" localSheetId="2">#REF!</definedName>
    <definedName name="\d">#REF!</definedName>
    <definedName name="\e" localSheetId="2">#REF!</definedName>
    <definedName name="\e">#REF!</definedName>
    <definedName name="\f" localSheetId="2">#REF!</definedName>
    <definedName name="\f">#REF!</definedName>
    <definedName name="Cashflow" localSheetId="2">#REF!</definedName>
    <definedName name="Cashflow">#REF!</definedName>
    <definedName name="_xlnm.Print_Area" localSheetId="0">'FS(E)-BS 2-4 '!$A$1:$N$175</definedName>
    <definedName name="_xlnm.Print_Area" localSheetId="1">'FS(E)-PL(Yr)5-6'!$A$1:$N$117</definedName>
    <definedName name="Print_Area_MI">#REF!</definedName>
    <definedName name="แ274">'[1]FS HRD-Eng-full'!#REF!</definedName>
  </definedNames>
  <calcPr calcId="152511"/>
</workbook>
</file>

<file path=xl/calcChain.xml><?xml version="1.0" encoding="utf-8"?>
<calcChain xmlns="http://schemas.openxmlformats.org/spreadsheetml/2006/main">
  <c r="N113" i="6" l="1"/>
  <c r="J113" i="6"/>
  <c r="L97" i="6"/>
  <c r="L113" i="6" s="1"/>
  <c r="H97" i="6"/>
  <c r="H113" i="6" s="1"/>
  <c r="H33" i="2"/>
  <c r="H30" i="2"/>
  <c r="L80" i="6" l="1"/>
  <c r="L76" i="6"/>
  <c r="H82" i="6"/>
  <c r="H76" i="6"/>
  <c r="H32" i="1" l="1"/>
  <c r="J33" i="6" l="1"/>
  <c r="J20" i="6" l="1"/>
  <c r="N21" i="3" l="1"/>
  <c r="N15" i="3"/>
  <c r="L15" i="6" l="1"/>
  <c r="H15" i="6"/>
  <c r="J17" i="6"/>
  <c r="H17" i="6"/>
  <c r="L119" i="6"/>
  <c r="H119" i="6"/>
  <c r="N20" i="6"/>
  <c r="N91" i="6"/>
  <c r="J91" i="6"/>
  <c r="A66" i="6"/>
  <c r="K91" i="6" l="1"/>
  <c r="I91" i="6"/>
  <c r="M91" i="6"/>
  <c r="H91" i="6"/>
  <c r="L91" i="6"/>
  <c r="J32" i="1" l="1"/>
  <c r="N23" i="3"/>
  <c r="J23" i="3"/>
  <c r="L143" i="2" s="1"/>
  <c r="H23" i="3"/>
  <c r="N144" i="2"/>
  <c r="N143" i="2"/>
  <c r="N141" i="2"/>
  <c r="N139" i="2"/>
  <c r="J148" i="2"/>
  <c r="J144" i="2"/>
  <c r="J143" i="2"/>
  <c r="J141" i="2"/>
  <c r="J139" i="2"/>
  <c r="P25" i="4"/>
  <c r="P18" i="4"/>
  <c r="N25" i="4"/>
  <c r="N18" i="4"/>
  <c r="J86" i="1"/>
  <c r="H86" i="1"/>
  <c r="T23" i="4"/>
  <c r="T24" i="4"/>
  <c r="R24" i="4"/>
  <c r="R23" i="4"/>
  <c r="J145" i="2" s="1"/>
  <c r="T17" i="4"/>
  <c r="R17" i="4"/>
  <c r="T16" i="4"/>
  <c r="R16" i="4"/>
  <c r="R15" i="4"/>
  <c r="R18" i="4" l="1"/>
  <c r="F20" i="4" l="1"/>
  <c r="H20" i="4"/>
  <c r="N20" i="4"/>
  <c r="P20" i="4"/>
  <c r="V20" i="4"/>
  <c r="A117" i="2" l="1"/>
  <c r="A175" i="2" s="1"/>
  <c r="A59" i="1" s="1"/>
  <c r="A117" i="1" s="1"/>
  <c r="A40" i="3" s="1"/>
  <c r="N67" i="1"/>
  <c r="L67" i="1"/>
  <c r="N8" i="1"/>
  <c r="L8" i="1"/>
  <c r="J27" i="4"/>
  <c r="H143" i="2" s="1"/>
  <c r="H27" i="4"/>
  <c r="H141" i="2" s="1"/>
  <c r="F27" i="4"/>
  <c r="H139" i="2" s="1"/>
  <c r="A1" i="4"/>
  <c r="A1" i="3"/>
  <c r="N17" i="3"/>
  <c r="J17" i="3"/>
  <c r="H17" i="3"/>
  <c r="F17" i="3"/>
  <c r="F23" i="3"/>
  <c r="L139" i="2" s="1"/>
  <c r="A47" i="4" l="1"/>
  <c r="A63" i="6"/>
  <c r="V27" i="4"/>
  <c r="H148" i="2" s="1"/>
  <c r="P27" i="4"/>
  <c r="N27" i="4" l="1"/>
  <c r="R25" i="4"/>
  <c r="N25" i="2"/>
  <c r="J25" i="2"/>
  <c r="J93" i="1" l="1"/>
  <c r="H93" i="1"/>
  <c r="N71" i="4"/>
  <c r="J68" i="4"/>
  <c r="L63" i="4"/>
  <c r="J61" i="4"/>
  <c r="V61" i="4" s="1"/>
  <c r="J59" i="4"/>
  <c r="J60" i="4" s="1"/>
  <c r="J62" i="4" s="1"/>
  <c r="L61" i="4" s="1"/>
  <c r="X17" i="4"/>
  <c r="X16" i="4"/>
  <c r="P15" i="3"/>
  <c r="R14" i="3"/>
  <c r="P14" i="3"/>
  <c r="R20" i="3"/>
  <c r="P20" i="3"/>
  <c r="N145" i="2" l="1"/>
  <c r="P17" i="3"/>
  <c r="R20" i="4"/>
  <c r="J15" i="4"/>
  <c r="L62" i="4"/>
  <c r="L64" i="4" s="1"/>
  <c r="V62" i="4"/>
  <c r="V64" i="4" s="1"/>
  <c r="X23" i="4"/>
  <c r="X24" i="4"/>
  <c r="J69" i="4"/>
  <c r="V69" i="4" s="1"/>
  <c r="V70" i="4" s="1"/>
  <c r="V72" i="4" s="1"/>
  <c r="J20" i="4" l="1"/>
  <c r="T15" i="4"/>
  <c r="R27" i="4"/>
  <c r="H145" i="2" s="1"/>
  <c r="X62" i="4"/>
  <c r="J70" i="4"/>
  <c r="L69" i="4" s="1"/>
  <c r="L70" i="4" s="1"/>
  <c r="L72" i="4" s="1"/>
  <c r="X15" i="4" l="1"/>
  <c r="L65" i="4"/>
  <c r="V65" i="4"/>
  <c r="V73" i="4"/>
  <c r="N147" i="2" l="1"/>
  <c r="N150" i="2" s="1"/>
  <c r="J147" i="2"/>
  <c r="J150" i="2" s="1"/>
  <c r="N126" i="2"/>
  <c r="N125" i="2"/>
  <c r="J125" i="2"/>
  <c r="A120" i="2"/>
  <c r="N104" i="2"/>
  <c r="L104" i="2"/>
  <c r="J104" i="2"/>
  <c r="H104" i="2"/>
  <c r="N89" i="2"/>
  <c r="N106" i="2" s="1"/>
  <c r="L89" i="2"/>
  <c r="J89" i="2"/>
  <c r="J106" i="2" s="1"/>
  <c r="H89" i="2"/>
  <c r="J68" i="2"/>
  <c r="N68" i="2" s="1"/>
  <c r="H68" i="2"/>
  <c r="L68" i="2" s="1"/>
  <c r="H67" i="2"/>
  <c r="H125" i="2" s="1"/>
  <c r="A61" i="2"/>
  <c r="N41" i="2"/>
  <c r="N43" i="2" s="1"/>
  <c r="L41" i="2"/>
  <c r="J41" i="2"/>
  <c r="H41" i="2"/>
  <c r="L25" i="2"/>
  <c r="H25" i="2"/>
  <c r="N10" i="2"/>
  <c r="L10" i="2"/>
  <c r="N9" i="2"/>
  <c r="L9" i="2"/>
  <c r="N7" i="2"/>
  <c r="L7" i="2"/>
  <c r="L79" i="1"/>
  <c r="H79" i="1"/>
  <c r="N79" i="1"/>
  <c r="J79" i="1"/>
  <c r="J68" i="1"/>
  <c r="H68" i="1"/>
  <c r="A62" i="1"/>
  <c r="N22" i="1"/>
  <c r="L22" i="1"/>
  <c r="J22" i="1"/>
  <c r="H22" i="1"/>
  <c r="N16" i="1"/>
  <c r="L16" i="1"/>
  <c r="J16" i="1"/>
  <c r="H16" i="1"/>
  <c r="N9" i="1"/>
  <c r="N68" i="1" s="1"/>
  <c r="L9" i="1"/>
  <c r="L68" i="1" s="1"/>
  <c r="N152" i="2" l="1"/>
  <c r="L24" i="1"/>
  <c r="L42" i="1" s="1"/>
  <c r="H24" i="1"/>
  <c r="H42" i="1" s="1"/>
  <c r="L106" i="2"/>
  <c r="H106" i="2"/>
  <c r="L43" i="2"/>
  <c r="H43" i="2"/>
  <c r="J24" i="1"/>
  <c r="J42" i="1" s="1"/>
  <c r="N24" i="1"/>
  <c r="N42" i="1" s="1"/>
  <c r="J152" i="2"/>
  <c r="J43" i="2"/>
  <c r="P21" i="3"/>
  <c r="P23" i="3" s="1"/>
  <c r="L145" i="2" s="1"/>
  <c r="L67" i="2"/>
  <c r="L125" i="2" s="1"/>
  <c r="H126" i="2"/>
  <c r="L126" i="2" s="1"/>
  <c r="J45" i="1" l="1"/>
  <c r="J88" i="1" s="1"/>
  <c r="J85" i="1" s="1"/>
  <c r="L18" i="4" s="1"/>
  <c r="L20" i="4" s="1"/>
  <c r="L73" i="4" s="1"/>
  <c r="J13" i="6"/>
  <c r="J36" i="6" s="1"/>
  <c r="J48" i="6" s="1"/>
  <c r="J53" i="6" s="1"/>
  <c r="J118" i="6" s="1"/>
  <c r="J121" i="6" s="1"/>
  <c r="H45" i="1"/>
  <c r="H88" i="1" s="1"/>
  <c r="H85" i="1" s="1"/>
  <c r="H13" i="6"/>
  <c r="H36" i="6" s="1"/>
  <c r="H48" i="6" s="1"/>
  <c r="H53" i="6" s="1"/>
  <c r="H118" i="6" s="1"/>
  <c r="H121" i="6" s="1"/>
  <c r="L45" i="1"/>
  <c r="L88" i="1" s="1"/>
  <c r="L85" i="1" s="1"/>
  <c r="L13" i="6"/>
  <c r="L36" i="6" s="1"/>
  <c r="L48" i="6" s="1"/>
  <c r="L53" i="6" s="1"/>
  <c r="L118" i="6" s="1"/>
  <c r="L121" i="6" s="1"/>
  <c r="N45" i="1"/>
  <c r="N88" i="1" s="1"/>
  <c r="N85" i="1" s="1"/>
  <c r="N13" i="6"/>
  <c r="N36" i="6" s="1"/>
  <c r="N48" i="6" s="1"/>
  <c r="N53" i="6" s="1"/>
  <c r="N118" i="6" s="1"/>
  <c r="N121" i="6" s="1"/>
  <c r="L21" i="3"/>
  <c r="L23" i="3" s="1"/>
  <c r="L144" i="2" s="1"/>
  <c r="L147" i="2" s="1"/>
  <c r="L150" i="2" s="1"/>
  <c r="L152" i="2" s="1"/>
  <c r="L82" i="1" l="1"/>
  <c r="L96" i="1" s="1"/>
  <c r="J82" i="1"/>
  <c r="J96" i="1" s="1"/>
  <c r="J92" i="1" s="1"/>
  <c r="N82" i="1"/>
  <c r="N96" i="1" s="1"/>
  <c r="N92" i="1" s="1"/>
  <c r="T18" i="4"/>
  <c r="X18" i="4" s="1"/>
  <c r="X20" i="4" s="1"/>
  <c r="H82" i="1"/>
  <c r="H96" i="1" s="1"/>
  <c r="L25" i="4"/>
  <c r="R21" i="3"/>
  <c r="R23" i="3" s="1"/>
  <c r="L15" i="3"/>
  <c r="L17" i="3" s="1"/>
  <c r="T20" i="4" l="1"/>
  <c r="L92" i="1"/>
  <c r="H92" i="1"/>
  <c r="L27" i="4"/>
  <c r="H144" i="2" s="1"/>
  <c r="H147" i="2" s="1"/>
  <c r="H150" i="2" s="1"/>
  <c r="T25" i="4"/>
  <c r="T27" i="4" s="1"/>
  <c r="R15" i="3"/>
  <c r="R17" i="3" s="1"/>
  <c r="Y27" i="4" l="1"/>
  <c r="H152" i="2"/>
  <c r="X25" i="4"/>
  <c r="X27" i="4" l="1"/>
  <c r="Y28" i="4" s="1"/>
</calcChain>
</file>

<file path=xl/sharedStrings.xml><?xml version="1.0" encoding="utf-8"?>
<sst xmlns="http://schemas.openxmlformats.org/spreadsheetml/2006/main" count="459" uniqueCount="269">
  <si>
    <t xml:space="preserve">Hemaraj Land and Development Public Company Limited and Its Subsidiaries </t>
  </si>
  <si>
    <t>Consolidated</t>
  </si>
  <si>
    <t>Company</t>
  </si>
  <si>
    <t>2016</t>
  </si>
  <si>
    <t>2015</t>
  </si>
  <si>
    <t>Notes</t>
  </si>
  <si>
    <t>Baht</t>
  </si>
  <si>
    <t>Revenues</t>
  </si>
  <si>
    <t>Sales of real estate</t>
  </si>
  <si>
    <t/>
  </si>
  <si>
    <t>Services income</t>
  </si>
  <si>
    <t>Total revenues</t>
  </si>
  <si>
    <t>Cost of sales and services</t>
  </si>
  <si>
    <t>Cost of services</t>
  </si>
  <si>
    <t>Total cost of sales and services</t>
  </si>
  <si>
    <t>Gross profit</t>
  </si>
  <si>
    <t>Other income</t>
  </si>
  <si>
    <t>Interest income</t>
  </si>
  <si>
    <t>Management income and commission fee</t>
  </si>
  <si>
    <t xml:space="preserve"> Dividend income</t>
  </si>
  <si>
    <t>Gain on exchange rate</t>
  </si>
  <si>
    <t>Gain on sale of asset</t>
  </si>
  <si>
    <t>Others</t>
  </si>
  <si>
    <t>Selling  expenses</t>
  </si>
  <si>
    <t>Administrative expenses</t>
  </si>
  <si>
    <t xml:space="preserve">Provision for loss arising from </t>
  </si>
  <si>
    <t>guarantee of minimum rental income</t>
  </si>
  <si>
    <t>Other expenses</t>
  </si>
  <si>
    <t>Finance costs</t>
  </si>
  <si>
    <t>Share of gain from investments in associates</t>
  </si>
  <si>
    <t>Profit before income tax expenses</t>
  </si>
  <si>
    <t>Income tax expenses</t>
  </si>
  <si>
    <t>Items that will be reclassified subsequently to</t>
  </si>
  <si>
    <t xml:space="preserve"> </t>
  </si>
  <si>
    <t>profit or loss</t>
  </si>
  <si>
    <t>Gain on remeasuring available-for-sale investments</t>
  </si>
  <si>
    <t>Other comprehensive (expense) income</t>
  </si>
  <si>
    <t>for the periods - net of tax</t>
  </si>
  <si>
    <t>Equity holders of the parent</t>
  </si>
  <si>
    <t>Non-controlling interests</t>
  </si>
  <si>
    <t>Earnings per share</t>
  </si>
  <si>
    <t>Basic earnings per share (Baht)</t>
  </si>
  <si>
    <t xml:space="preserve">Hemaraj Land and Development Public Company Limited and its subsidiaries </t>
  </si>
  <si>
    <t>Statements of Financial Position</t>
  </si>
  <si>
    <t>31 March</t>
  </si>
  <si>
    <t>31 December</t>
  </si>
  <si>
    <t>Assets</t>
  </si>
  <si>
    <t>Current assets</t>
  </si>
  <si>
    <t>Cash and cash equivalents</t>
  </si>
  <si>
    <t>Trade and other receivables, net</t>
  </si>
  <si>
    <t>Short-term loans to related parties</t>
  </si>
  <si>
    <t>Cost of real estate developments, net</t>
  </si>
  <si>
    <t>Other current assets</t>
  </si>
  <si>
    <t>Total current assets</t>
  </si>
  <si>
    <t>Non-current assets</t>
  </si>
  <si>
    <t xml:space="preserve">Investments in available-for-sale </t>
  </si>
  <si>
    <t>Investments in associates</t>
  </si>
  <si>
    <t>Investments in subsidiaries</t>
  </si>
  <si>
    <t>Investments in joint venture</t>
  </si>
  <si>
    <t>Other long-term investments, net</t>
  </si>
  <si>
    <t>Property, plant and equipment, net</t>
  </si>
  <si>
    <t>Deferred tax assets</t>
  </si>
  <si>
    <t>Other non-current assets</t>
  </si>
  <si>
    <t>Total non-current assets</t>
  </si>
  <si>
    <t>Total assets</t>
  </si>
  <si>
    <r>
      <t>Statements of Financial Position</t>
    </r>
    <r>
      <rPr>
        <sz val="10"/>
        <rFont val="Times New Roman"/>
        <family val="1"/>
      </rPr>
      <t xml:space="preserve"> (Cont’d)</t>
    </r>
  </si>
  <si>
    <t>Liabilities and shareholders’ equity</t>
  </si>
  <si>
    <t>Current liabilities</t>
  </si>
  <si>
    <t>Trade and other payables</t>
  </si>
  <si>
    <t>Income received in advance</t>
  </si>
  <si>
    <t>Short-term borrowings from related parties</t>
  </si>
  <si>
    <t>Short-term borrowings from others</t>
  </si>
  <si>
    <t>Current portion of long-term borrowings from</t>
  </si>
  <si>
    <t>financial institutions</t>
  </si>
  <si>
    <t>Accrued income tax</t>
  </si>
  <si>
    <t>Other current liabilities</t>
  </si>
  <si>
    <t>Liabilities related directly to</t>
  </si>
  <si>
    <t>Total current liabilities</t>
  </si>
  <si>
    <t>Non-current liabilities</t>
  </si>
  <si>
    <t xml:space="preserve">Long-term borrowings from </t>
  </si>
  <si>
    <t>related party</t>
  </si>
  <si>
    <t xml:space="preserve">Long-term borrowings  from </t>
  </si>
  <si>
    <t>Long-term debentures, net</t>
  </si>
  <si>
    <t>Deferred tax liabilities</t>
  </si>
  <si>
    <t>Employee benefit obligations</t>
  </si>
  <si>
    <t xml:space="preserve">Provision for liabilities arising from </t>
  </si>
  <si>
    <t>Other non-current liabilities</t>
  </si>
  <si>
    <t>Total non-current liabilities</t>
  </si>
  <si>
    <t>Total liabilities</t>
  </si>
  <si>
    <r>
      <t>Liabilities and shareholders’ equity</t>
    </r>
    <r>
      <rPr>
        <sz val="10"/>
        <rFont val="Times New Roman"/>
        <family val="1"/>
      </rPr>
      <t xml:space="preserve"> (Cont’d)</t>
    </r>
  </si>
  <si>
    <t>Share capital</t>
  </si>
  <si>
    <t xml:space="preserve">Authorised share capital </t>
  </si>
  <si>
    <t>Ordinary shares, 15,000,000,000 shares of</t>
  </si>
  <si>
    <t>par Baht 0.40 each</t>
  </si>
  <si>
    <t xml:space="preserve">Issued and paid-up share capital </t>
  </si>
  <si>
    <t>Ordinary shares 9,705,186,191</t>
  </si>
  <si>
    <t xml:space="preserve">   shares of par Baht 0.40 each </t>
  </si>
  <si>
    <t>Share premium account - ordinary shares</t>
  </si>
  <si>
    <t xml:space="preserve">Retained earnings </t>
  </si>
  <si>
    <t>Appropriated - legal reserve</t>
  </si>
  <si>
    <t>Unappropriated</t>
  </si>
  <si>
    <t>Other components of equity</t>
  </si>
  <si>
    <t>Equity attributable to owners of the parent</t>
  </si>
  <si>
    <t>Total shareholders’ equity</t>
  </si>
  <si>
    <t>Total liabilities and shareholders’ equity</t>
  </si>
  <si>
    <t xml:space="preserve">     </t>
  </si>
  <si>
    <t>Issued and</t>
  </si>
  <si>
    <t>Premium (discount)</t>
  </si>
  <si>
    <t>Retained earnings (deficit)</t>
  </si>
  <si>
    <t>Total</t>
  </si>
  <si>
    <t>paid-up</t>
  </si>
  <si>
    <t>on common</t>
  </si>
  <si>
    <t xml:space="preserve">Appropriated </t>
  </si>
  <si>
    <t>Available-for-sale</t>
  </si>
  <si>
    <t>Total other</t>
  </si>
  <si>
    <t xml:space="preserve">shareholders' </t>
  </si>
  <si>
    <t>share capital</t>
  </si>
  <si>
    <t xml:space="preserve"> stocks</t>
  </si>
  <si>
    <t>retained earnings</t>
  </si>
  <si>
    <t xml:space="preserve"> securities</t>
  </si>
  <si>
    <t>components of</t>
  </si>
  <si>
    <t>equity</t>
  </si>
  <si>
    <t>Dividend received from subsidiaries</t>
  </si>
  <si>
    <t>Transfer to Unappropriated retained earnings</t>
  </si>
  <si>
    <t xml:space="preserve">Total comprehensive income </t>
  </si>
  <si>
    <t>Non-controlling</t>
  </si>
  <si>
    <t>interest</t>
  </si>
  <si>
    <t>Equity</t>
  </si>
  <si>
    <t>statements</t>
  </si>
  <si>
    <t>Decreased in non-controlling interest</t>
  </si>
  <si>
    <t>RE ก่อนปรับต้นงวด</t>
  </si>
  <si>
    <t>ปรับ</t>
  </si>
  <si>
    <t>RE-ESIE</t>
  </si>
  <si>
    <t>Adj. R/E</t>
  </si>
  <si>
    <t>RE ก่อนปรับปลายงวด</t>
  </si>
  <si>
    <t>As at 31 March 2016</t>
  </si>
  <si>
    <t>Assets classified as held for sale</t>
  </si>
  <si>
    <t>-</t>
  </si>
  <si>
    <t>For the three-month period ended 31 March 2016</t>
  </si>
  <si>
    <t>(Unaudited)</t>
  </si>
  <si>
    <t>(Audited)</t>
  </si>
  <si>
    <t>The condensed notes to the interim financial information are an integral part of these interim financial information.</t>
  </si>
  <si>
    <r>
      <t>Statements of Comprehensive Income</t>
    </r>
    <r>
      <rPr>
        <sz val="10"/>
        <rFont val="Times New Roman"/>
        <family val="1"/>
      </rPr>
      <t xml:space="preserve"> (Unaudited)</t>
    </r>
  </si>
  <si>
    <t>Restated</t>
  </si>
  <si>
    <t xml:space="preserve">    investments</t>
  </si>
  <si>
    <t>Exchange</t>
  </si>
  <si>
    <t>differences</t>
  </si>
  <si>
    <t xml:space="preserve"> on translating</t>
  </si>
  <si>
    <t>financial</t>
  </si>
  <si>
    <t>Fair value</t>
  </si>
  <si>
    <t>change in</t>
  </si>
  <si>
    <t>available-for-sale</t>
  </si>
  <si>
    <t xml:space="preserve"> Investments</t>
  </si>
  <si>
    <t xml:space="preserve">  Total Equity</t>
  </si>
  <si>
    <t>Attributable to</t>
  </si>
  <si>
    <t>owners of</t>
  </si>
  <si>
    <t>the parent</t>
  </si>
  <si>
    <t>Premium on</t>
  </si>
  <si>
    <t>capital - ordinary</t>
  </si>
  <si>
    <t>shares, net</t>
  </si>
  <si>
    <t>shareholders'</t>
  </si>
  <si>
    <r>
      <t>Statements of Cash Flows</t>
    </r>
    <r>
      <rPr>
        <sz val="10"/>
        <color theme="1"/>
        <rFont val="Times New Roman"/>
        <family val="1"/>
      </rPr>
      <t xml:space="preserve"> (Unaudited)</t>
    </r>
  </si>
  <si>
    <t>Cash flows from operating activities</t>
  </si>
  <si>
    <t>Adjustments for:</t>
  </si>
  <si>
    <t>Doubtful debt expenses (reverse)</t>
  </si>
  <si>
    <t>Gain from sales of other long-term investments</t>
  </si>
  <si>
    <t>Deferred income from operating lease agreements</t>
  </si>
  <si>
    <t>Gain from sales of building and equipment</t>
  </si>
  <si>
    <t>Amortisation of leasehold right</t>
  </si>
  <si>
    <t xml:space="preserve">Provision for loss arising from guarantee </t>
  </si>
  <si>
    <t>of minimum rental income</t>
  </si>
  <si>
    <t>Provision for maintenance</t>
  </si>
  <si>
    <t>Deferred leasehold right income - related parties</t>
  </si>
  <si>
    <t>Unearned income from rent and leasehold right</t>
  </si>
  <si>
    <t xml:space="preserve"> Interest received</t>
  </si>
  <si>
    <t>Changes in operating assets and liabilities</t>
  </si>
  <si>
    <t xml:space="preserve">Trade and other receivables </t>
  </si>
  <si>
    <t>Cost of real estate developments</t>
  </si>
  <si>
    <t>Other non - current assets</t>
  </si>
  <si>
    <t xml:space="preserve"> Trade and other payables</t>
  </si>
  <si>
    <t xml:space="preserve"> Cash received and received in advance  </t>
  </si>
  <si>
    <t xml:space="preserve"> Other current liabilities</t>
  </si>
  <si>
    <t xml:space="preserve"> Cash paid for employee benefit</t>
  </si>
  <si>
    <t xml:space="preserve"> Other non - current liabilities</t>
  </si>
  <si>
    <t>Interest received</t>
  </si>
  <si>
    <t>Cash paid for finance costs</t>
  </si>
  <si>
    <t>Cash paid for corporate income tax</t>
  </si>
  <si>
    <r>
      <t>Statements of Cash Flows</t>
    </r>
    <r>
      <rPr>
        <sz val="10"/>
        <color theme="1"/>
        <rFont val="Times New Roman"/>
        <family val="1"/>
      </rPr>
      <t xml:space="preserve"> (Unaudited) (Cont’d)</t>
    </r>
  </si>
  <si>
    <t>Cash flows from investing activities</t>
  </si>
  <si>
    <t>Cash received from sale of temporary investments</t>
  </si>
  <si>
    <t>Cash received from short-term loans to related parties</t>
  </si>
  <si>
    <t>Cash paid for acquisition of investments in subsidiaries</t>
  </si>
  <si>
    <t>Dividend received from associates</t>
  </si>
  <si>
    <t>Dividend received from others</t>
  </si>
  <si>
    <t>Purchases of investment properties</t>
  </si>
  <si>
    <t>Proceeds from sales of building and equipment</t>
  </si>
  <si>
    <t>Purchases of building and equipment</t>
  </si>
  <si>
    <t>Cash paid for rental income guarantee</t>
  </si>
  <si>
    <t>Net cash provided by (used in) investing activities</t>
  </si>
  <si>
    <t>Cash flows from financing activities</t>
  </si>
  <si>
    <t>Proceeds from issuing debentures</t>
  </si>
  <si>
    <t>Cash paid for issuing debentures</t>
  </si>
  <si>
    <t>Proceeds from short-term borrowings from</t>
  </si>
  <si>
    <t>Repayment of advance payment from related parties</t>
  </si>
  <si>
    <t>Repayment of short-term borrowings from others</t>
  </si>
  <si>
    <t>The minority shareholders increased</t>
  </si>
  <si>
    <t>Dividend paid to shareholders</t>
  </si>
  <si>
    <t>Cash paid for non-controlling interests</t>
  </si>
  <si>
    <t xml:space="preserve">Dividend paid from a subsidiary to </t>
  </si>
  <si>
    <t>non-controlling interests</t>
  </si>
  <si>
    <t>Net cash (used in) provided by  financing activities</t>
  </si>
  <si>
    <t>Cash in an asset are classified as assets held for sale</t>
  </si>
  <si>
    <t>Net increase (decrease) in cash and cash equivalents</t>
  </si>
  <si>
    <t>Cash and cash equivalents, beginning of period</t>
  </si>
  <si>
    <t>Cash and cash equivalents end of period</t>
  </si>
  <si>
    <t>Non-cash transaction:</t>
  </si>
  <si>
    <t>Transfer cost of real estate development to</t>
  </si>
  <si>
    <t>investment property</t>
  </si>
  <si>
    <t xml:space="preserve">   and joint venture</t>
  </si>
  <si>
    <t>Total comprehensive income (expense)</t>
  </si>
  <si>
    <t xml:space="preserve">Unearned income from rental and </t>
  </si>
  <si>
    <t>leasehold right</t>
  </si>
  <si>
    <t>For the three-month ended 31 March 2016</t>
  </si>
  <si>
    <t>Profit (loss) before income tax expenses</t>
  </si>
  <si>
    <t>Profit (loss) for the periods</t>
  </si>
  <si>
    <t>Other comprehensive (expense) income:</t>
  </si>
  <si>
    <t xml:space="preserve">Total comprehensive income (expense) </t>
  </si>
  <si>
    <t>for the periods</t>
  </si>
  <si>
    <t>Total income (expense) for the periods</t>
  </si>
  <si>
    <t>attributatble to:</t>
  </si>
  <si>
    <r>
      <t>Statements of Comprehensive Income</t>
    </r>
    <r>
      <rPr>
        <sz val="10"/>
        <color theme="1"/>
        <rFont val="Times New Roman"/>
        <family val="1"/>
      </rPr>
      <t xml:space="preserve"> (Unaudited) (Cont'd)</t>
    </r>
  </si>
  <si>
    <t>Proceeds from sale of other long-term investments</t>
  </si>
  <si>
    <t>Cash received from sale of investments in associates</t>
  </si>
  <si>
    <t>Repayment of short-term borrowings from related party</t>
  </si>
  <si>
    <t>Repayment of long-term borrowings from related party</t>
  </si>
  <si>
    <t>Cash paid for long-term borrowings</t>
  </si>
  <si>
    <t>Cash provided by operating activities</t>
  </si>
  <si>
    <t>Net cash (used in) provided by operating  activities</t>
  </si>
  <si>
    <t>Profit (loss) attributable to:</t>
  </si>
  <si>
    <r>
      <t>Statements of Changes in Shareholders’ Equity</t>
    </r>
    <r>
      <rPr>
        <sz val="10"/>
        <color theme="1"/>
        <rFont val="Times New Roman"/>
        <family val="1"/>
      </rPr>
      <t xml:space="preserve"> (Unaudited) (Cont'd)</t>
    </r>
  </si>
  <si>
    <r>
      <t>Statements of Changes in Shareholders’ Equity</t>
    </r>
    <r>
      <rPr>
        <sz val="10"/>
        <color theme="1"/>
        <rFont val="Times New Roman"/>
        <family val="1"/>
      </rPr>
      <t xml:space="preserve"> (Unaudited)</t>
    </r>
  </si>
  <si>
    <t>Share of loss from investments in join venture</t>
  </si>
  <si>
    <t>Short-term investments</t>
  </si>
  <si>
    <t>guarantee of rental income</t>
  </si>
  <si>
    <t>Current portion of long-term debentures</t>
  </si>
  <si>
    <t>assets classified as held for sale</t>
  </si>
  <si>
    <t>Cost of sales of real estate</t>
  </si>
  <si>
    <t>Gain on sale of investments</t>
  </si>
  <si>
    <t>Total comprehensive expense</t>
  </si>
  <si>
    <t>Depreciation - Property plant and equipment</t>
  </si>
  <si>
    <t>Depreciation - Investment property</t>
  </si>
  <si>
    <t>Payments for short-term loans to related parties</t>
  </si>
  <si>
    <t xml:space="preserve"> Gain on sales of temporary investments</t>
  </si>
  <si>
    <t>Cash received from disposal of investments in associates</t>
  </si>
  <si>
    <t>Investment properties, net</t>
  </si>
  <si>
    <t>from operation lease agreement</t>
  </si>
  <si>
    <t>Deferred income</t>
  </si>
  <si>
    <t>legal reserve</t>
  </si>
  <si>
    <t>Exchange differences on translating financial information</t>
  </si>
  <si>
    <t xml:space="preserve">Cash received from short-term borrowings from </t>
  </si>
  <si>
    <t>financial institution</t>
  </si>
  <si>
    <t xml:space="preserve">Repayment of short-term borrowings from </t>
  </si>
  <si>
    <t>Translation of financial information differences</t>
  </si>
  <si>
    <t>Shareholders’ equity</t>
  </si>
  <si>
    <t xml:space="preserve">Beginning balance as of 1 January 2015 </t>
  </si>
  <si>
    <t>Ending balance as of  31 March 2015</t>
  </si>
  <si>
    <t>Beginning balance as of 1 January 2016</t>
  </si>
  <si>
    <t>Ending balance as of  31 March 2016</t>
  </si>
  <si>
    <t>Beginning balance as of 1 January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</si>
</sst>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(* #,##0.00_);_(* \(#,##0.00\);_(* &quot;-&quot;??_);_(@_)"/>
    <numFmt numFmtId="165" formatCode="_(* #,##0_);_(* \(#,##0\);_(* &quot;-&quot;??_);_(@_)"/>
    <numFmt numFmtId="166" formatCode="#,##0;\(#,##0\);&quot;-&quot;;@"/>
    <numFmt numFmtId="167" formatCode="#,##0.00\ &quot;F&quot;;\-#,##0.00\ &quot;F&quot;"/>
    <numFmt numFmtId="168" formatCode="dd\-mmm\-yy_)"/>
    <numFmt numFmtId="169" formatCode="0.0%"/>
    <numFmt numFmtId="170" formatCode="0.00_)"/>
    <numFmt numFmtId="171" formatCode="#,##0.00;\(#,##0.00\);&quot;-&quot;;@"/>
  </numFmts>
  <fonts count="2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22"/>
      <scheme val="minor"/>
    </font>
    <font>
      <b/>
      <sz val="10"/>
      <color theme="1"/>
      <name val="Times New Roman"/>
      <family val="1"/>
    </font>
    <font>
      <sz val="11"/>
      <color indexed="8"/>
      <name val="Calibri"/>
      <family val="2"/>
    </font>
    <font>
      <sz val="10"/>
      <name val="Times New Roman"/>
      <family val="1"/>
    </font>
    <font>
      <b/>
      <sz val="10"/>
      <name val="Times New Roman"/>
      <family val="1"/>
    </font>
    <font>
      <sz val="14"/>
      <name val="Cordia New"/>
      <family val="2"/>
    </font>
    <font>
      <sz val="10"/>
      <color theme="1"/>
      <name val="Times New Roman"/>
      <family val="1"/>
    </font>
    <font>
      <sz val="12"/>
      <name val="EucrosiaUPC"/>
      <family val="1"/>
      <charset val="222"/>
    </font>
    <font>
      <sz val="14"/>
      <name val="AngsanaUPC"/>
      <family val="1"/>
    </font>
    <font>
      <sz val="14"/>
      <name val="AngsanaUPC"/>
      <family val="1"/>
      <charset val="222"/>
    </font>
    <font>
      <sz val="8"/>
      <name val="Arial"/>
      <family val="2"/>
      <charset val="222"/>
    </font>
    <font>
      <sz val="7"/>
      <name val="Small Fonts"/>
      <family val="2"/>
    </font>
    <font>
      <b/>
      <i/>
      <sz val="16"/>
      <name val="Helv"/>
      <charset val="222"/>
    </font>
    <font>
      <sz val="10"/>
      <name val="Arial"/>
      <family val="2"/>
    </font>
    <font>
      <sz val="11"/>
      <color indexed="8"/>
      <name val="Times New Roman"/>
      <family val="1"/>
    </font>
    <font>
      <b/>
      <i/>
      <sz val="11"/>
      <color indexed="8"/>
      <name val="Times New Roman"/>
      <family val="1"/>
    </font>
    <font>
      <b/>
      <sz val="11"/>
      <color indexed="16"/>
      <name val="Times New Roman"/>
      <family val="1"/>
    </font>
    <font>
      <b/>
      <sz val="22"/>
      <color indexed="8"/>
      <name val="Times New Roman"/>
      <family val="1"/>
    </font>
    <font>
      <b/>
      <u/>
      <sz val="10"/>
      <name val="Times New Roman"/>
      <family val="1"/>
    </font>
    <font>
      <sz val="10"/>
      <color indexed="9"/>
      <name val="Times New Roman"/>
      <family val="1"/>
    </font>
    <font>
      <sz val="10"/>
      <color rgb="FF0070C0"/>
      <name val="Times New Roman"/>
      <family val="1"/>
    </font>
    <font>
      <sz val="10"/>
      <color rgb="FF00B050"/>
      <name val="Times New Roman"/>
      <family val="1"/>
    </font>
    <font>
      <sz val="10"/>
      <color theme="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9">
    <xf numFmtId="0" fontId="0" fillId="0" borderId="0"/>
    <xf numFmtId="0" fontId="2" fillId="0" borderId="0"/>
    <xf numFmtId="164" fontId="4" fillId="0" borderId="0" applyFont="0" applyFill="0" applyBorder="0" applyAlignment="0" applyProtection="0"/>
    <xf numFmtId="0" fontId="7" fillId="0" borderId="0"/>
    <xf numFmtId="164" fontId="7" fillId="0" borderId="0" applyFont="0" applyFill="0" applyBorder="0" applyAlignment="0" applyProtection="0"/>
    <xf numFmtId="40" fontId="9" fillId="0" borderId="0" applyFont="0" applyFill="0" applyBorder="0" applyAlignment="0" applyProtection="0"/>
    <xf numFmtId="0" fontId="10" fillId="0" borderId="0"/>
    <xf numFmtId="0" fontId="4" fillId="0" borderId="0"/>
    <xf numFmtId="164" fontId="11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7" fillId="0" borderId="0" applyFont="0" applyFill="0" applyBorder="0" applyAlignment="0" applyProtection="0"/>
    <xf numFmtId="167" fontId="11" fillId="0" borderId="0"/>
    <xf numFmtId="168" fontId="11" fillId="0" borderId="0"/>
    <xf numFmtId="169" fontId="11" fillId="0" borderId="0"/>
    <xf numFmtId="38" fontId="12" fillId="2" borderId="0" applyNumberFormat="0" applyBorder="0" applyAlignment="0" applyProtection="0"/>
    <xf numFmtId="10" fontId="12" fillId="3" borderId="3" applyNumberFormat="0" applyBorder="0" applyAlignment="0" applyProtection="0"/>
    <xf numFmtId="37" fontId="13" fillId="0" borderId="0"/>
    <xf numFmtId="170" fontId="14" fillId="0" borderId="0"/>
    <xf numFmtId="0" fontId="1" fillId="0" borderId="0"/>
    <xf numFmtId="0" fontId="11" fillId="0" borderId="0"/>
    <xf numFmtId="0" fontId="7" fillId="0" borderId="0"/>
    <xf numFmtId="0" fontId="11" fillId="0" borderId="0"/>
    <xf numFmtId="0" fontId="10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40" fontId="16" fillId="4" borderId="0">
      <alignment horizontal="right"/>
    </xf>
    <xf numFmtId="0" fontId="17" fillId="4" borderId="0">
      <alignment horizontal="right"/>
    </xf>
    <xf numFmtId="0" fontId="18" fillId="4" borderId="4"/>
    <xf numFmtId="0" fontId="18" fillId="0" borderId="0" applyBorder="0">
      <alignment horizontal="centerContinuous"/>
    </xf>
    <xf numFmtId="0" fontId="19" fillId="0" borderId="0" applyBorder="0">
      <alignment horizontal="centerContinuous"/>
    </xf>
    <xf numFmtId="10" fontId="15" fillId="0" borderId="0" applyFont="0" applyFill="0" applyBorder="0" applyAlignment="0" applyProtection="0"/>
    <xf numFmtId="9" fontId="11" fillId="0" borderId="0" applyFont="0" applyFill="0" applyBorder="0" applyAlignment="0" applyProtection="0"/>
    <xf numFmtId="1" fontId="15" fillId="0" borderId="5" applyNumberFormat="0" applyFill="0" applyAlignment="0" applyProtection="0">
      <alignment horizontal="center" vertical="center"/>
    </xf>
    <xf numFmtId="0" fontId="7" fillId="0" borderId="0"/>
  </cellStyleXfs>
  <cellXfs count="222">
    <xf numFmtId="0" fontId="0" fillId="0" borderId="0" xfId="0"/>
    <xf numFmtId="0" fontId="3" fillId="0" borderId="0" xfId="1" applyNumberFormat="1" applyFont="1" applyFill="1" applyAlignment="1">
      <alignment horizontal="left" vertical="center"/>
    </xf>
    <xf numFmtId="49" fontId="3" fillId="0" borderId="0" xfId="1" applyNumberFormat="1" applyFont="1" applyFill="1" applyAlignment="1">
      <alignment horizontal="left" vertical="center"/>
    </xf>
    <xf numFmtId="165" fontId="5" fillId="0" borderId="0" xfId="2" applyNumberFormat="1" applyFont="1" applyFill="1"/>
    <xf numFmtId="0" fontId="6" fillId="0" borderId="0" xfId="1" applyNumberFormat="1" applyFont="1" applyFill="1" applyAlignment="1">
      <alignment horizontal="left" vertical="center"/>
    </xf>
    <xf numFmtId="0" fontId="3" fillId="0" borderId="1" xfId="1" applyNumberFormat="1" applyFont="1" applyFill="1" applyBorder="1" applyAlignment="1">
      <alignment horizontal="left" vertical="center"/>
    </xf>
    <xf numFmtId="49" fontId="3" fillId="0" borderId="1" xfId="1" applyNumberFormat="1" applyFont="1" applyFill="1" applyBorder="1" applyAlignment="1">
      <alignment horizontal="left" vertical="center"/>
    </xf>
    <xf numFmtId="0" fontId="6" fillId="0" borderId="0" xfId="2" applyNumberFormat="1" applyFont="1" applyFill="1" applyBorder="1" applyAlignment="1">
      <alignment horizontal="left"/>
    </xf>
    <xf numFmtId="165" fontId="6" fillId="0" borderId="0" xfId="2" applyNumberFormat="1" applyFont="1" applyFill="1" applyBorder="1" applyAlignment="1">
      <alignment horizontal="left"/>
    </xf>
    <xf numFmtId="0" fontId="5" fillId="0" borderId="0" xfId="2" applyNumberFormat="1" applyFont="1" applyFill="1" applyAlignment="1">
      <alignment horizontal="left"/>
    </xf>
    <xf numFmtId="0" fontId="5" fillId="0" borderId="0" xfId="2" applyNumberFormat="1" applyFont="1" applyFill="1"/>
    <xf numFmtId="164" fontId="5" fillId="0" borderId="0" xfId="2" applyFont="1" applyFill="1"/>
    <xf numFmtId="0" fontId="3" fillId="0" borderId="0" xfId="3" applyFont="1" applyFill="1" applyAlignment="1">
      <alignment horizontal="center" vertical="center"/>
    </xf>
    <xf numFmtId="0" fontId="3" fillId="0" borderId="0" xfId="3" applyFont="1" applyFill="1" applyBorder="1" applyAlignment="1">
      <alignment horizontal="center" vertical="center"/>
    </xf>
    <xf numFmtId="49" fontId="8" fillId="0" borderId="0" xfId="1" applyNumberFormat="1" applyFont="1" applyFill="1" applyBorder="1" applyAlignment="1">
      <alignment horizontal="center" vertical="center"/>
    </xf>
    <xf numFmtId="37" fontId="8" fillId="0" borderId="0" xfId="1" applyNumberFormat="1" applyFont="1" applyFill="1" applyAlignment="1">
      <alignment vertical="center"/>
    </xf>
    <xf numFmtId="166" fontId="3" fillId="0" borderId="0" xfId="1" applyNumberFormat="1" applyFont="1" applyFill="1" applyAlignment="1">
      <alignment horizontal="center" vertical="center"/>
    </xf>
    <xf numFmtId="166" fontId="8" fillId="0" borderId="0" xfId="1" applyNumberFormat="1" applyFont="1" applyFill="1" applyAlignment="1">
      <alignment vertical="center"/>
    </xf>
    <xf numFmtId="166" fontId="3" fillId="0" borderId="1" xfId="5" applyNumberFormat="1" applyFont="1" applyFill="1" applyBorder="1" applyAlignment="1">
      <alignment horizontal="right" vertical="center"/>
    </xf>
    <xf numFmtId="164" fontId="5" fillId="0" borderId="0" xfId="2" applyFont="1" applyFill="1" applyBorder="1" applyAlignment="1">
      <alignment horizontal="center"/>
    </xf>
    <xf numFmtId="166" fontId="5" fillId="0" borderId="0" xfId="2" applyNumberFormat="1" applyFont="1" applyFill="1" applyBorder="1" applyAlignment="1">
      <alignment horizontal="right" vertical="center"/>
    </xf>
    <xf numFmtId="166" fontId="5" fillId="0" borderId="0" xfId="2" applyNumberFormat="1" applyFont="1" applyFill="1" applyAlignment="1">
      <alignment horizontal="right" vertical="center"/>
    </xf>
    <xf numFmtId="164" fontId="5" fillId="0" borderId="0" xfId="2" applyFont="1" applyFill="1" applyAlignment="1">
      <alignment horizontal="center"/>
    </xf>
    <xf numFmtId="166" fontId="5" fillId="0" borderId="0" xfId="2" applyNumberFormat="1" applyFont="1" applyFill="1" applyAlignment="1">
      <alignment horizontal="right"/>
    </xf>
    <xf numFmtId="166" fontId="6" fillId="0" borderId="0" xfId="2" applyNumberFormat="1" applyFont="1" applyFill="1" applyAlignment="1">
      <alignment horizontal="right"/>
    </xf>
    <xf numFmtId="1" fontId="5" fillId="0" borderId="0" xfId="2" applyNumberFormat="1" applyFont="1" applyFill="1" applyAlignment="1">
      <alignment horizontal="center"/>
    </xf>
    <xf numFmtId="49" fontId="3" fillId="0" borderId="0" xfId="1" applyNumberFormat="1" applyFont="1" applyFill="1" applyAlignment="1">
      <alignment vertical="center"/>
    </xf>
    <xf numFmtId="0" fontId="6" fillId="0" borderId="0" xfId="2" applyNumberFormat="1" applyFont="1" applyFill="1"/>
    <xf numFmtId="164" fontId="6" fillId="0" borderId="0" xfId="2" applyFont="1" applyFill="1"/>
    <xf numFmtId="1" fontId="6" fillId="0" borderId="0" xfId="2" applyNumberFormat="1" applyFont="1" applyFill="1" applyAlignment="1">
      <alignment horizontal="center"/>
    </xf>
    <xf numFmtId="165" fontId="6" fillId="0" borderId="0" xfId="2" applyNumberFormat="1" applyFont="1" applyFill="1"/>
    <xf numFmtId="0" fontId="5" fillId="0" borderId="0" xfId="7" applyFont="1" applyFill="1"/>
    <xf numFmtId="49" fontId="8" fillId="0" borderId="0" xfId="1" applyNumberFormat="1" applyFont="1" applyFill="1" applyAlignment="1">
      <alignment vertical="center"/>
    </xf>
    <xf numFmtId="37" fontId="5" fillId="0" borderId="0" xfId="2" applyNumberFormat="1" applyFont="1" applyFill="1" applyAlignment="1">
      <alignment horizontal="center"/>
    </xf>
    <xf numFmtId="166" fontId="5" fillId="0" borderId="0" xfId="2" applyNumberFormat="1" applyFont="1" applyFill="1" applyBorder="1" applyAlignment="1">
      <alignment horizontal="right"/>
    </xf>
    <xf numFmtId="166" fontId="5" fillId="0" borderId="0" xfId="6" applyNumberFormat="1" applyFont="1" applyFill="1" applyAlignment="1">
      <alignment horizontal="right"/>
    </xf>
    <xf numFmtId="0" fontId="5" fillId="0" borderId="1" xfId="2" applyNumberFormat="1" applyFont="1" applyFill="1" applyBorder="1" applyAlignment="1">
      <alignment vertical="center"/>
    </xf>
    <xf numFmtId="0" fontId="5" fillId="0" borderId="1" xfId="2" applyNumberFormat="1" applyFont="1" applyFill="1" applyBorder="1"/>
    <xf numFmtId="164" fontId="5" fillId="0" borderId="1" xfId="2" applyFont="1" applyFill="1" applyBorder="1"/>
    <xf numFmtId="37" fontId="5" fillId="0" borderId="1" xfId="2" applyNumberFormat="1" applyFont="1" applyFill="1" applyBorder="1" applyAlignment="1">
      <alignment horizontal="center"/>
    </xf>
    <xf numFmtId="166" fontId="5" fillId="0" borderId="1" xfId="2" applyNumberFormat="1" applyFont="1" applyFill="1" applyBorder="1" applyAlignment="1">
      <alignment horizontal="right"/>
    </xf>
    <xf numFmtId="166" fontId="5" fillId="0" borderId="1" xfId="6" applyNumberFormat="1" applyFont="1" applyFill="1" applyBorder="1" applyAlignment="1">
      <alignment horizontal="right"/>
    </xf>
    <xf numFmtId="166" fontId="6" fillId="0" borderId="1" xfId="2" applyNumberFormat="1" applyFont="1" applyFill="1" applyBorder="1" applyAlignment="1">
      <alignment horizontal="right"/>
    </xf>
    <xf numFmtId="164" fontId="5" fillId="0" borderId="0" xfId="2" applyFont="1" applyFill="1" applyAlignment="1">
      <alignment horizontal="left"/>
    </xf>
    <xf numFmtId="37" fontId="6" fillId="0" borderId="0" xfId="2" applyNumberFormat="1" applyFont="1" applyFill="1" applyAlignment="1">
      <alignment horizontal="center"/>
    </xf>
    <xf numFmtId="0" fontId="5" fillId="0" borderId="0" xfId="6" applyFont="1" applyFill="1"/>
    <xf numFmtId="164" fontId="5" fillId="0" borderId="0" xfId="2" applyFont="1" applyFill="1" applyBorder="1"/>
    <xf numFmtId="166" fontId="6" fillId="0" borderId="0" xfId="2" applyNumberFormat="1" applyFont="1" applyFill="1" applyBorder="1" applyAlignment="1">
      <alignment horizontal="right"/>
    </xf>
    <xf numFmtId="166" fontId="5" fillId="0" borderId="0" xfId="2" applyNumberFormat="1" applyFont="1" applyFill="1" applyAlignment="1">
      <alignment horizontal="left"/>
    </xf>
    <xf numFmtId="0" fontId="6" fillId="0" borderId="0" xfId="1" applyFont="1" applyFill="1" applyAlignment="1">
      <alignment horizontal="center" vertical="center"/>
    </xf>
    <xf numFmtId="166" fontId="6" fillId="0" borderId="0" xfId="5" quotePrefix="1" applyNumberFormat="1" applyFont="1" applyFill="1" applyBorder="1" applyAlignment="1">
      <alignment horizontal="right" vertical="center"/>
    </xf>
    <xf numFmtId="166" fontId="6" fillId="0" borderId="0" xfId="1" applyNumberFormat="1" applyFont="1" applyFill="1" applyAlignment="1">
      <alignment horizontal="center" vertical="center"/>
    </xf>
    <xf numFmtId="166" fontId="6" fillId="0" borderId="0" xfId="5" quotePrefix="1" applyNumberFormat="1" applyFont="1" applyFill="1" applyBorder="1" applyAlignment="1">
      <alignment horizontal="center" vertical="center"/>
    </xf>
    <xf numFmtId="166" fontId="5" fillId="0" borderId="0" xfId="1" applyNumberFormat="1" applyFont="1" applyFill="1" applyAlignment="1">
      <alignment vertical="center"/>
    </xf>
    <xf numFmtId="166" fontId="6" fillId="0" borderId="0" xfId="5" applyNumberFormat="1" applyFont="1" applyFill="1" applyBorder="1" applyAlignment="1">
      <alignment horizontal="right" vertical="center"/>
    </xf>
    <xf numFmtId="0" fontId="6" fillId="0" borderId="1" xfId="1" applyFont="1" applyFill="1" applyBorder="1" applyAlignment="1">
      <alignment horizontal="center" vertical="center"/>
    </xf>
    <xf numFmtId="0" fontId="20" fillId="0" borderId="0" xfId="1" applyFont="1" applyFill="1" applyAlignment="1">
      <alignment horizontal="center" vertical="center"/>
    </xf>
    <xf numFmtId="0" fontId="6" fillId="0" borderId="0" xfId="1" applyFont="1" applyFill="1" applyBorder="1" applyAlignment="1">
      <alignment horizontal="center" vertical="center"/>
    </xf>
    <xf numFmtId="0" fontId="6" fillId="0" borderId="0" xfId="22" applyNumberFormat="1" applyFont="1" applyFill="1" applyAlignment="1">
      <alignment vertical="center"/>
    </xf>
    <xf numFmtId="166" fontId="5" fillId="0" borderId="0" xfId="2" applyNumberFormat="1" applyFont="1" applyFill="1" applyAlignment="1">
      <alignment horizontal="center"/>
    </xf>
    <xf numFmtId="166" fontId="5" fillId="0" borderId="0" xfId="28" applyNumberFormat="1" applyFont="1" applyFill="1" applyAlignment="1">
      <alignment horizontal="center"/>
    </xf>
    <xf numFmtId="166" fontId="5" fillId="0" borderId="0" xfId="2" applyNumberFormat="1" applyFont="1" applyFill="1"/>
    <xf numFmtId="0" fontId="5" fillId="0" borderId="0" xfId="7" applyFont="1" applyFill="1" applyBorder="1" applyAlignment="1">
      <alignment vertical="center"/>
    </xf>
    <xf numFmtId="0" fontId="6" fillId="0" borderId="0" xfId="22" applyNumberFormat="1" applyFont="1" applyFill="1" applyAlignment="1">
      <alignment horizontal="left" vertical="center"/>
    </xf>
    <xf numFmtId="164" fontId="5" fillId="0" borderId="0" xfId="2" applyFont="1" applyFill="1" applyAlignment="1"/>
    <xf numFmtId="0" fontId="5" fillId="0" borderId="0" xfId="29" applyFont="1" applyFill="1" applyAlignment="1">
      <alignment horizontal="center"/>
    </xf>
    <xf numFmtId="0" fontId="5" fillId="0" borderId="0" xfId="29" applyFont="1" applyFill="1"/>
    <xf numFmtId="3" fontId="5" fillId="0" borderId="0" xfId="29" applyNumberFormat="1" applyFont="1" applyFill="1" applyAlignment="1">
      <alignment horizontal="center"/>
    </xf>
    <xf numFmtId="1" fontId="5" fillId="0" borderId="0" xfId="2" quotePrefix="1" applyNumberFormat="1" applyFont="1" applyFill="1" applyAlignment="1">
      <alignment horizontal="center"/>
    </xf>
    <xf numFmtId="164" fontId="5" fillId="0" borderId="0" xfId="8" applyFont="1" applyFill="1" applyBorder="1"/>
    <xf numFmtId="166" fontId="5" fillId="0" borderId="0" xfId="2" applyNumberFormat="1" applyFont="1" applyFill="1" applyBorder="1"/>
    <xf numFmtId="164" fontId="5" fillId="0" borderId="1" xfId="2" applyFont="1" applyFill="1" applyBorder="1" applyAlignment="1">
      <alignment vertical="center"/>
    </xf>
    <xf numFmtId="166" fontId="5" fillId="0" borderId="1" xfId="2" applyNumberFormat="1" applyFont="1" applyFill="1" applyBorder="1" applyAlignment="1">
      <alignment horizontal="right" vertical="center"/>
    </xf>
    <xf numFmtId="166" fontId="6" fillId="0" borderId="0" xfId="2" applyNumberFormat="1" applyFont="1" applyFill="1" applyBorder="1" applyAlignment="1">
      <alignment horizontal="left"/>
    </xf>
    <xf numFmtId="166" fontId="6" fillId="0" borderId="0" xfId="5" applyNumberFormat="1" applyFont="1" applyFill="1" applyBorder="1" applyAlignment="1">
      <alignment horizontal="center" vertical="center"/>
    </xf>
    <xf numFmtId="166" fontId="5" fillId="0" borderId="0" xfId="2" applyNumberFormat="1" applyFont="1" applyFill="1" applyBorder="1" applyAlignment="1">
      <alignment horizontal="center" vertical="center"/>
    </xf>
    <xf numFmtId="166" fontId="5" fillId="0" borderId="0" xfId="28" applyNumberFormat="1" applyFont="1" applyFill="1" applyBorder="1" applyAlignment="1">
      <alignment horizontal="center"/>
    </xf>
    <xf numFmtId="49" fontId="6" fillId="0" borderId="0" xfId="22" applyNumberFormat="1" applyFont="1" applyFill="1" applyAlignment="1">
      <alignment horizontal="left" vertical="center"/>
    </xf>
    <xf numFmtId="166" fontId="5" fillId="0" borderId="0" xfId="29" applyNumberFormat="1" applyFont="1" applyFill="1" applyAlignment="1">
      <alignment horizontal="right"/>
    </xf>
    <xf numFmtId="164" fontId="5" fillId="0" borderId="1" xfId="2" applyFont="1" applyFill="1" applyBorder="1" applyAlignment="1">
      <alignment horizontal="center" vertical="center"/>
    </xf>
    <xf numFmtId="166" fontId="5" fillId="0" borderId="0" xfId="28" applyNumberFormat="1" applyFont="1" applyFill="1" applyAlignment="1">
      <alignment horizontal="right"/>
    </xf>
    <xf numFmtId="166" fontId="5" fillId="0" borderId="2" xfId="2" applyNumberFormat="1" applyFont="1" applyFill="1" applyBorder="1"/>
    <xf numFmtId="164" fontId="5" fillId="0" borderId="0" xfId="8" applyFont="1" applyFill="1"/>
    <xf numFmtId="0" fontId="6" fillId="0" borderId="0" xfId="7" applyFont="1" applyFill="1" applyBorder="1" applyAlignment="1">
      <alignment vertical="center"/>
    </xf>
    <xf numFmtId="166" fontId="6" fillId="0" borderId="0" xfId="4" applyNumberFormat="1" applyFont="1" applyFill="1" applyBorder="1" applyAlignment="1">
      <alignment horizontal="center" vertical="center"/>
    </xf>
    <xf numFmtId="166" fontId="6" fillId="0" borderId="1" xfId="5" applyNumberFormat="1" applyFont="1" applyFill="1" applyBorder="1" applyAlignment="1">
      <alignment horizontal="right" vertical="center"/>
    </xf>
    <xf numFmtId="166" fontId="5" fillId="0" borderId="2" xfId="2" applyNumberFormat="1" applyFont="1" applyFill="1" applyBorder="1" applyAlignment="1">
      <alignment horizontal="right"/>
    </xf>
    <xf numFmtId="166" fontId="6" fillId="0" borderId="0" xfId="22" applyNumberFormat="1" applyFont="1" applyFill="1" applyAlignment="1">
      <alignment vertical="center"/>
    </xf>
    <xf numFmtId="166" fontId="5" fillId="0" borderId="0" xfId="8" applyNumberFormat="1" applyFont="1" applyFill="1"/>
    <xf numFmtId="166" fontId="5" fillId="0" borderId="0" xfId="8" applyNumberFormat="1" applyFont="1" applyFill="1" applyAlignment="1">
      <alignment horizontal="right"/>
    </xf>
    <xf numFmtId="166" fontId="5" fillId="0" borderId="0" xfId="8" applyNumberFormat="1" applyFont="1" applyFill="1" applyBorder="1"/>
    <xf numFmtId="166" fontId="5" fillId="0" borderId="1" xfId="8" applyNumberFormat="1" applyFont="1" applyFill="1" applyBorder="1"/>
    <xf numFmtId="166" fontId="5" fillId="0" borderId="1" xfId="8" applyNumberFormat="1" applyFont="1" applyFill="1" applyBorder="1" applyAlignment="1">
      <alignment horizontal="right"/>
    </xf>
    <xf numFmtId="166" fontId="5" fillId="0" borderId="2" xfId="8" applyNumberFormat="1" applyFont="1" applyFill="1" applyBorder="1"/>
    <xf numFmtId="166" fontId="8" fillId="0" borderId="1" xfId="8" applyNumberFormat="1" applyFont="1" applyFill="1" applyBorder="1"/>
    <xf numFmtId="166" fontId="8" fillId="0" borderId="0" xfId="2" applyNumberFormat="1" applyFont="1" applyFill="1"/>
    <xf numFmtId="166" fontId="6" fillId="0" borderId="0" xfId="1" applyNumberFormat="1" applyFont="1" applyFill="1" applyAlignment="1">
      <alignment horizontal="left" vertical="center"/>
    </xf>
    <xf numFmtId="166" fontId="6" fillId="0" borderId="1" xfId="1" applyNumberFormat="1" applyFont="1" applyFill="1" applyBorder="1" applyAlignment="1">
      <alignment horizontal="left" vertical="center"/>
    </xf>
    <xf numFmtId="166" fontId="5" fillId="0" borderId="1" xfId="2" applyNumberFormat="1" applyFont="1" applyFill="1" applyBorder="1"/>
    <xf numFmtId="171" fontId="5" fillId="0" borderId="2" xfId="2" applyNumberFormat="1" applyFont="1" applyFill="1" applyBorder="1" applyAlignment="1">
      <alignment horizontal="right"/>
    </xf>
    <xf numFmtId="171" fontId="5" fillId="0" borderId="0" xfId="2" applyNumberFormat="1" applyFont="1" applyFill="1" applyBorder="1" applyAlignment="1">
      <alignment horizontal="right"/>
    </xf>
    <xf numFmtId="164" fontId="5" fillId="0" borderId="0" xfId="8" applyFont="1" applyFill="1" applyBorder="1" applyAlignment="1">
      <alignment horizontal="center"/>
    </xf>
    <xf numFmtId="165" fontId="5" fillId="0" borderId="0" xfId="8" applyNumberFormat="1" applyFont="1" applyFill="1"/>
    <xf numFmtId="164" fontId="5" fillId="0" borderId="0" xfId="8" applyFont="1" applyFill="1" applyBorder="1" applyAlignment="1"/>
    <xf numFmtId="164" fontId="5" fillId="0" borderId="0" xfId="8" applyNumberFormat="1" applyFont="1" applyFill="1" applyAlignment="1"/>
    <xf numFmtId="164" fontId="5" fillId="0" borderId="0" xfId="8" applyNumberFormat="1" applyFont="1" applyFill="1"/>
    <xf numFmtId="164" fontId="5" fillId="0" borderId="0" xfId="8" applyNumberFormat="1" applyFont="1" applyFill="1" applyBorder="1" applyAlignment="1"/>
    <xf numFmtId="164" fontId="5" fillId="0" borderId="0" xfId="8" quotePrefix="1" applyNumberFormat="1" applyFont="1" applyFill="1"/>
    <xf numFmtId="164" fontId="5" fillId="0" borderId="0" xfId="8" applyNumberFormat="1" applyFont="1" applyFill="1" applyBorder="1"/>
    <xf numFmtId="0" fontId="5" fillId="0" borderId="0" xfId="21" applyFont="1" applyFill="1"/>
    <xf numFmtId="0" fontId="5" fillId="0" borderId="0" xfId="21" applyFont="1" applyFill="1" applyAlignment="1">
      <alignment horizontal="centerContinuous"/>
    </xf>
    <xf numFmtId="0" fontId="5" fillId="0" borderId="0" xfId="21" applyFont="1" applyFill="1" applyBorder="1"/>
    <xf numFmtId="0" fontId="3" fillId="0" borderId="0" xfId="1" applyFont="1" applyFill="1"/>
    <xf numFmtId="0" fontId="5" fillId="0" borderId="1" xfId="21" applyFont="1" applyFill="1" applyBorder="1"/>
    <xf numFmtId="0" fontId="5" fillId="0" borderId="1" xfId="21" applyFont="1" applyFill="1" applyBorder="1" applyAlignment="1">
      <alignment horizontal="centerContinuous"/>
    </xf>
    <xf numFmtId="0" fontId="8" fillId="0" borderId="0" xfId="0" applyFont="1" applyBorder="1" applyAlignment="1">
      <alignment horizontal="left" vertical="center"/>
    </xf>
    <xf numFmtId="0" fontId="5" fillId="0" borderId="0" xfId="21" applyFont="1" applyFill="1" applyBorder="1" applyAlignment="1">
      <alignment horizontal="centerContinuous"/>
    </xf>
    <xf numFmtId="166" fontId="5" fillId="0" borderId="0" xfId="21" applyNumberFormat="1" applyFont="1" applyFill="1"/>
    <xf numFmtId="166" fontId="5" fillId="0" borderId="0" xfId="21" applyNumberFormat="1" applyFont="1" applyFill="1" applyAlignment="1">
      <alignment horizontal="centerContinuous"/>
    </xf>
    <xf numFmtId="166" fontId="5" fillId="0" borderId="1" xfId="21" applyNumberFormat="1" applyFont="1" applyFill="1" applyBorder="1" applyAlignment="1">
      <alignment horizontal="centerContinuous"/>
    </xf>
    <xf numFmtId="166" fontId="5" fillId="0" borderId="0" xfId="21" applyNumberFormat="1" applyFont="1" applyFill="1" applyBorder="1" applyAlignment="1">
      <alignment horizontal="centerContinuous"/>
    </xf>
    <xf numFmtId="166" fontId="5" fillId="0" borderId="0" xfId="8" applyNumberFormat="1" applyFont="1" applyFill="1" applyBorder="1" applyAlignment="1">
      <alignment horizontal="center"/>
    </xf>
    <xf numFmtId="166" fontId="5" fillId="0" borderId="0" xfId="8" applyNumberFormat="1" applyFont="1" applyFill="1" applyAlignment="1">
      <alignment horizontal="center"/>
    </xf>
    <xf numFmtId="166" fontId="5" fillId="0" borderId="0" xfId="8" applyNumberFormat="1" applyFont="1" applyFill="1" applyBorder="1" applyAlignment="1"/>
    <xf numFmtId="166" fontId="5" fillId="0" borderId="0" xfId="8" applyNumberFormat="1" applyFont="1" applyFill="1" applyBorder="1" applyAlignment="1">
      <alignment horizontal="right"/>
    </xf>
    <xf numFmtId="166" fontId="5" fillId="0" borderId="1" xfId="8" applyNumberFormat="1" applyFont="1" applyFill="1" applyBorder="1" applyAlignment="1"/>
    <xf numFmtId="166" fontId="5" fillId="0" borderId="2" xfId="8" applyNumberFormat="1" applyFont="1" applyFill="1" applyBorder="1" applyAlignment="1">
      <alignment horizontal="right"/>
    </xf>
    <xf numFmtId="166" fontId="5" fillId="0" borderId="1" xfId="2" applyNumberFormat="1" applyFont="1" applyFill="1" applyBorder="1" applyAlignment="1">
      <alignment vertical="center"/>
    </xf>
    <xf numFmtId="166" fontId="5" fillId="0" borderId="1" xfId="2" applyNumberFormat="1" applyFont="1" applyFill="1" applyBorder="1" applyAlignment="1">
      <alignment horizontal="center"/>
    </xf>
    <xf numFmtId="164" fontId="6" fillId="0" borderId="0" xfId="8" applyFont="1" applyFill="1"/>
    <xf numFmtId="164" fontId="6" fillId="0" borderId="0" xfId="8" applyFont="1" applyFill="1" applyAlignment="1"/>
    <xf numFmtId="166" fontId="6" fillId="0" borderId="0" xfId="8" applyNumberFormat="1" applyFont="1" applyFill="1" applyAlignment="1">
      <alignment horizontal="right"/>
    </xf>
    <xf numFmtId="164" fontId="6" fillId="0" borderId="0" xfId="8" applyFont="1" applyFill="1" applyBorder="1" applyAlignment="1">
      <alignment horizontal="right"/>
    </xf>
    <xf numFmtId="165" fontId="6" fillId="0" borderId="0" xfId="8" applyNumberFormat="1" applyFont="1" applyFill="1" applyAlignment="1"/>
    <xf numFmtId="0" fontId="6" fillId="0" borderId="0" xfId="21" applyFont="1" applyFill="1"/>
    <xf numFmtId="0" fontId="3" fillId="0" borderId="0" xfId="0" applyFont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5" fillId="0" borderId="0" xfId="21" applyFont="1" applyFill="1" applyAlignment="1">
      <alignment horizontal="left"/>
    </xf>
    <xf numFmtId="0" fontId="5" fillId="0" borderId="1" xfId="21" applyFont="1" applyFill="1" applyBorder="1" applyAlignment="1">
      <alignment horizontal="left"/>
    </xf>
    <xf numFmtId="164" fontId="6" fillId="0" borderId="0" xfId="8" applyFont="1" applyFill="1" applyAlignment="1">
      <alignment horizontal="right"/>
    </xf>
    <xf numFmtId="166" fontId="6" fillId="0" borderId="0" xfId="8" applyNumberFormat="1" applyFont="1" applyFill="1" applyBorder="1" applyAlignment="1">
      <alignment horizontal="right"/>
    </xf>
    <xf numFmtId="166" fontId="5" fillId="0" borderId="7" xfId="8" applyNumberFormat="1" applyFont="1" applyFill="1" applyBorder="1"/>
    <xf numFmtId="166" fontId="22" fillId="0" borderId="0" xfId="8" applyNumberFormat="1" applyFont="1" applyFill="1"/>
    <xf numFmtId="166" fontId="5" fillId="0" borderId="8" xfId="8" applyNumberFormat="1" applyFont="1" applyFill="1" applyBorder="1"/>
    <xf numFmtId="166" fontId="23" fillId="0" borderId="0" xfId="8" applyNumberFormat="1" applyFont="1" applyFill="1"/>
    <xf numFmtId="166" fontId="21" fillId="0" borderId="0" xfId="8" applyNumberFormat="1" applyFont="1" applyFill="1" applyBorder="1" applyAlignment="1">
      <alignment horizontal="right"/>
    </xf>
    <xf numFmtId="166" fontId="21" fillId="0" borderId="0" xfId="8" applyNumberFormat="1" applyFont="1" applyFill="1" applyAlignment="1">
      <alignment horizontal="right"/>
    </xf>
    <xf numFmtId="166" fontId="6" fillId="0" borderId="0" xfId="4" applyNumberFormat="1" applyFont="1" applyFill="1" applyBorder="1" applyAlignment="1">
      <alignment horizontal="right" vertical="center"/>
    </xf>
    <xf numFmtId="166" fontId="6" fillId="0" borderId="0" xfId="8" applyNumberFormat="1" applyFont="1" applyFill="1" applyBorder="1" applyAlignment="1">
      <alignment horizontal="center"/>
    </xf>
    <xf numFmtId="165" fontId="8" fillId="0" borderId="0" xfId="2" applyNumberFormat="1" applyFont="1" applyFill="1"/>
    <xf numFmtId="1" fontId="3" fillId="0" borderId="0" xfId="2" applyNumberFormat="1" applyFont="1" applyFill="1" applyBorder="1" applyAlignment="1">
      <alignment horizontal="center"/>
    </xf>
    <xf numFmtId="166" fontId="3" fillId="0" borderId="0" xfId="2" applyNumberFormat="1" applyFont="1" applyFill="1" applyBorder="1" applyAlignment="1">
      <alignment horizontal="left"/>
    </xf>
    <xf numFmtId="0" fontId="8" fillId="0" borderId="0" xfId="2" applyNumberFormat="1" applyFont="1" applyFill="1" applyAlignment="1">
      <alignment horizontal="left"/>
    </xf>
    <xf numFmtId="0" fontId="8" fillId="0" borderId="0" xfId="2" applyNumberFormat="1" applyFont="1" applyFill="1"/>
    <xf numFmtId="164" fontId="8" fillId="0" borderId="0" xfId="2" applyFont="1" applyFill="1"/>
    <xf numFmtId="1" fontId="3" fillId="0" borderId="0" xfId="3" applyNumberFormat="1" applyFont="1" applyFill="1" applyAlignment="1">
      <alignment horizontal="center" vertical="center"/>
    </xf>
    <xf numFmtId="166" fontId="3" fillId="0" borderId="0" xfId="4" applyNumberFormat="1" applyFont="1" applyFill="1" applyBorder="1" applyAlignment="1">
      <alignment horizontal="center" vertical="center"/>
    </xf>
    <xf numFmtId="1" fontId="8" fillId="0" borderId="0" xfId="7" applyNumberFormat="1" applyFont="1" applyFill="1" applyBorder="1" applyAlignment="1">
      <alignment horizontal="center" vertical="center"/>
    </xf>
    <xf numFmtId="37" fontId="8" fillId="0" borderId="0" xfId="7" applyNumberFormat="1" applyFont="1" applyFill="1" applyAlignment="1">
      <alignment vertical="center"/>
    </xf>
    <xf numFmtId="166" fontId="3" fillId="0" borderId="0" xfId="5" quotePrefix="1" applyNumberFormat="1" applyFont="1" applyFill="1" applyBorder="1" applyAlignment="1">
      <alignment horizontal="right" vertical="center"/>
    </xf>
    <xf numFmtId="166" fontId="3" fillId="0" borderId="0" xfId="7" applyNumberFormat="1" applyFont="1" applyFill="1" applyBorder="1" applyAlignment="1">
      <alignment horizontal="center" vertical="center"/>
    </xf>
    <xf numFmtId="166" fontId="8" fillId="0" borderId="0" xfId="7" applyNumberFormat="1" applyFont="1" applyFill="1" applyBorder="1" applyAlignment="1">
      <alignment vertical="center"/>
    </xf>
    <xf numFmtId="1" fontId="3" fillId="0" borderId="1" xfId="7" applyNumberFormat="1" applyFont="1" applyFill="1" applyBorder="1" applyAlignment="1">
      <alignment horizontal="center" vertical="center"/>
    </xf>
    <xf numFmtId="1" fontId="8" fillId="0" borderId="0" xfId="2" applyNumberFormat="1" applyFont="1" applyFill="1" applyAlignment="1">
      <alignment horizontal="center"/>
    </xf>
    <xf numFmtId="166" fontId="8" fillId="0" borderId="0" xfId="2" applyNumberFormat="1" applyFont="1" applyFill="1" applyAlignment="1">
      <alignment horizontal="right"/>
    </xf>
    <xf numFmtId="166" fontId="8" fillId="0" borderId="0" xfId="2" applyNumberFormat="1" applyFont="1" applyFill="1" applyBorder="1" applyAlignment="1">
      <alignment horizontal="right"/>
    </xf>
    <xf numFmtId="166" fontId="8" fillId="0" borderId="0" xfId="2" applyNumberFormat="1" applyFont="1" applyFill="1" applyBorder="1" applyAlignment="1">
      <alignment horizontal="right" vertical="center"/>
    </xf>
    <xf numFmtId="0" fontId="3" fillId="0" borderId="0" xfId="7" applyFont="1"/>
    <xf numFmtId="0" fontId="8" fillId="0" borderId="0" xfId="29" applyFont="1" applyFill="1" applyAlignment="1">
      <alignment horizontal="left"/>
    </xf>
    <xf numFmtId="0" fontId="8" fillId="0" borderId="0" xfId="29" applyNumberFormat="1" applyFont="1" applyFill="1" applyAlignment="1">
      <alignment horizontal="left"/>
    </xf>
    <xf numFmtId="0" fontId="8" fillId="0" borderId="0" xfId="29" applyFont="1" applyFill="1"/>
    <xf numFmtId="164" fontId="8" fillId="0" borderId="0" xfId="29" applyNumberFormat="1" applyFont="1" applyFill="1"/>
    <xf numFmtId="166" fontId="8" fillId="0" borderId="1" xfId="2" applyNumberFormat="1" applyFont="1" applyFill="1" applyBorder="1" applyAlignment="1">
      <alignment horizontal="right"/>
    </xf>
    <xf numFmtId="0" fontId="8" fillId="0" borderId="0" xfId="7" applyNumberFormat="1" applyFont="1" applyFill="1" applyAlignment="1">
      <alignment horizontal="left"/>
    </xf>
    <xf numFmtId="0" fontId="3" fillId="0" borderId="0" xfId="2" applyNumberFormat="1" applyFont="1" applyFill="1"/>
    <xf numFmtId="0" fontId="8" fillId="0" borderId="1" xfId="2" applyNumberFormat="1" applyFont="1" applyFill="1" applyBorder="1" applyAlignment="1">
      <alignment vertical="center"/>
    </xf>
    <xf numFmtId="164" fontId="8" fillId="0" borderId="1" xfId="2" applyFont="1" applyFill="1" applyBorder="1" applyAlignment="1">
      <alignment vertical="center"/>
    </xf>
    <xf numFmtId="1" fontId="8" fillId="0" borderId="1" xfId="2" applyNumberFormat="1" applyFont="1" applyFill="1" applyBorder="1" applyAlignment="1">
      <alignment horizontal="center" vertical="center"/>
    </xf>
    <xf numFmtId="166" fontId="8" fillId="0" borderId="1" xfId="2" applyNumberFormat="1" applyFont="1" applyFill="1" applyBorder="1" applyAlignment="1">
      <alignment horizontal="right" vertical="center"/>
    </xf>
    <xf numFmtId="165" fontId="3" fillId="0" borderId="0" xfId="2" applyNumberFormat="1" applyFont="1" applyFill="1"/>
    <xf numFmtId="164" fontId="3" fillId="0" borderId="0" xfId="2" applyFont="1" applyFill="1"/>
    <xf numFmtId="166" fontId="8" fillId="0" borderId="2" xfId="2" applyNumberFormat="1" applyFont="1" applyFill="1" applyBorder="1" applyAlignment="1">
      <alignment horizontal="right"/>
    </xf>
    <xf numFmtId="166" fontId="3" fillId="0" borderId="0" xfId="2" applyNumberFormat="1" applyFont="1" applyFill="1" applyAlignment="1">
      <alignment horizontal="right"/>
    </xf>
    <xf numFmtId="166" fontId="3" fillId="0" borderId="0" xfId="2" applyNumberFormat="1" applyFont="1" applyFill="1" applyBorder="1" applyAlignment="1">
      <alignment horizontal="right"/>
    </xf>
    <xf numFmtId="0" fontId="8" fillId="0" borderId="0" xfId="12" applyNumberFormat="1" applyFont="1" applyFill="1" applyAlignment="1">
      <alignment horizontal="left"/>
    </xf>
    <xf numFmtId="0" fontId="8" fillId="0" borderId="0" xfId="38" applyNumberFormat="1" applyFont="1" applyFill="1"/>
    <xf numFmtId="164" fontId="8" fillId="0" borderId="0" xfId="12" applyFont="1" applyFill="1"/>
    <xf numFmtId="0" fontId="8" fillId="0" borderId="0" xfId="7" applyFont="1" applyFill="1"/>
    <xf numFmtId="0" fontId="8" fillId="0" borderId="0" xfId="38" applyNumberFormat="1" applyFont="1" applyFill="1" applyAlignment="1">
      <alignment horizontal="left"/>
    </xf>
    <xf numFmtId="0" fontId="8" fillId="0" borderId="0" xfId="12" applyNumberFormat="1" applyFont="1" applyFill="1"/>
    <xf numFmtId="165" fontId="8" fillId="0" borderId="0" xfId="12" applyNumberFormat="1" applyFont="1" applyFill="1"/>
    <xf numFmtId="1" fontId="8" fillId="0" borderId="0" xfId="7" applyNumberFormat="1" applyFont="1" applyFill="1" applyAlignment="1">
      <alignment horizontal="center"/>
    </xf>
    <xf numFmtId="0" fontId="6" fillId="0" borderId="0" xfId="2" applyNumberFormat="1" applyFont="1" applyFill="1" applyAlignment="1">
      <alignment horizontal="left"/>
    </xf>
    <xf numFmtId="166" fontId="6" fillId="0" borderId="1" xfId="8" applyNumberFormat="1" applyFont="1" applyFill="1" applyBorder="1" applyAlignment="1">
      <alignment horizontal="right"/>
    </xf>
    <xf numFmtId="0" fontId="3" fillId="0" borderId="0" xfId="2" applyNumberFormat="1" applyFont="1" applyFill="1" applyAlignment="1">
      <alignment horizontal="left"/>
    </xf>
    <xf numFmtId="0" fontId="3" fillId="0" borderId="0" xfId="2" applyNumberFormat="1" applyFont="1" applyFill="1" applyBorder="1" applyAlignment="1">
      <alignment horizontal="left"/>
    </xf>
    <xf numFmtId="0" fontId="8" fillId="0" borderId="0" xfId="0" applyFont="1"/>
    <xf numFmtId="0" fontId="8" fillId="0" borderId="0" xfId="0" applyFont="1" applyFill="1"/>
    <xf numFmtId="0" fontId="8" fillId="0" borderId="1" xfId="0" applyFont="1" applyBorder="1"/>
    <xf numFmtId="0" fontId="24" fillId="0" borderId="0" xfId="6" applyFont="1" applyFill="1"/>
    <xf numFmtId="164" fontId="24" fillId="0" borderId="0" xfId="2" applyFont="1" applyFill="1"/>
    <xf numFmtId="37" fontId="24" fillId="0" borderId="0" xfId="2" applyNumberFormat="1" applyFont="1" applyFill="1" applyAlignment="1">
      <alignment horizontal="center"/>
    </xf>
    <xf numFmtId="166" fontId="24" fillId="0" borderId="0" xfId="2" applyNumberFormat="1" applyFont="1" applyFill="1" applyBorder="1" applyAlignment="1">
      <alignment horizontal="right"/>
    </xf>
    <xf numFmtId="0" fontId="24" fillId="0" borderId="0" xfId="0" applyFont="1"/>
    <xf numFmtId="166" fontId="8" fillId="0" borderId="1" xfId="0" applyNumberFormat="1" applyFont="1" applyBorder="1"/>
    <xf numFmtId="166" fontId="8" fillId="0" borderId="0" xfId="0" applyNumberFormat="1" applyFont="1"/>
    <xf numFmtId="0" fontId="5" fillId="0" borderId="0" xfId="8" applyNumberFormat="1" applyFont="1" applyFill="1" applyAlignment="1"/>
    <xf numFmtId="0" fontId="5" fillId="0" borderId="0" xfId="8" applyNumberFormat="1" applyFont="1" applyFill="1"/>
    <xf numFmtId="0" fontId="5" fillId="0" borderId="0" xfId="8" applyNumberFormat="1" applyFont="1" applyFill="1" applyBorder="1"/>
    <xf numFmtId="0" fontId="6" fillId="0" borderId="0" xfId="6" applyFont="1" applyFill="1"/>
    <xf numFmtId="0" fontId="6" fillId="0" borderId="1" xfId="2" applyNumberFormat="1" applyFont="1" applyFill="1" applyBorder="1" applyAlignment="1">
      <alignment horizontal="left"/>
    </xf>
    <xf numFmtId="166" fontId="6" fillId="0" borderId="1" xfId="9" applyNumberFormat="1" applyFont="1" applyFill="1" applyBorder="1" applyAlignment="1">
      <alignment horizontal="center" vertical="center"/>
    </xf>
    <xf numFmtId="166" fontId="6" fillId="0" borderId="1" xfId="2" applyNumberFormat="1" applyFont="1" applyFill="1" applyBorder="1" applyAlignment="1">
      <alignment horizontal="center" vertical="center"/>
    </xf>
    <xf numFmtId="0" fontId="6" fillId="0" borderId="0" xfId="2" applyNumberFormat="1" applyFont="1" applyFill="1" applyAlignment="1">
      <alignment horizontal="left"/>
    </xf>
    <xf numFmtId="166" fontId="6" fillId="0" borderId="1" xfId="4" applyNumberFormat="1" applyFont="1" applyFill="1" applyBorder="1" applyAlignment="1">
      <alignment horizontal="center" vertical="center"/>
    </xf>
    <xf numFmtId="166" fontId="6" fillId="0" borderId="1" xfId="8" applyNumberFormat="1" applyFont="1" applyFill="1" applyBorder="1" applyAlignment="1">
      <alignment horizontal="center"/>
    </xf>
    <xf numFmtId="166" fontId="6" fillId="0" borderId="6" xfId="8" applyNumberFormat="1" applyFont="1" applyFill="1" applyBorder="1" applyAlignment="1">
      <alignment horizontal="center"/>
    </xf>
    <xf numFmtId="166" fontId="6" fillId="0" borderId="1" xfId="8" applyNumberFormat="1" applyFont="1" applyFill="1" applyBorder="1" applyAlignment="1">
      <alignment horizontal="right"/>
    </xf>
    <xf numFmtId="0" fontId="3" fillId="0" borderId="0" xfId="2" applyNumberFormat="1" applyFont="1" applyFill="1" applyAlignment="1">
      <alignment horizontal="left"/>
    </xf>
    <xf numFmtId="0" fontId="3" fillId="0" borderId="1" xfId="2" applyNumberFormat="1" applyFont="1" applyFill="1" applyBorder="1" applyAlignment="1">
      <alignment horizontal="left"/>
    </xf>
    <xf numFmtId="166" fontId="3" fillId="0" borderId="1" xfId="4" applyNumberFormat="1" applyFont="1" applyFill="1" applyBorder="1" applyAlignment="1">
      <alignment horizontal="center" vertical="center"/>
    </xf>
    <xf numFmtId="0" fontId="3" fillId="0" borderId="0" xfId="2" applyNumberFormat="1" applyFont="1" applyFill="1" applyBorder="1" applyAlignment="1">
      <alignment horizontal="left"/>
    </xf>
  </cellXfs>
  <cellStyles count="39">
    <cellStyle name="Comma 2" xfId="8"/>
    <cellStyle name="Comma 2 2" xfId="9"/>
    <cellStyle name="Comma 2 7" xfId="4"/>
    <cellStyle name="Comma 3" xfId="10"/>
    <cellStyle name="Comma 4" xfId="11"/>
    <cellStyle name="Comma 5" xfId="2"/>
    <cellStyle name="Comma 8" xfId="5"/>
    <cellStyle name="Comma 9 3" xfId="12"/>
    <cellStyle name="comma zerodec" xfId="13"/>
    <cellStyle name="Currency1" xfId="14"/>
    <cellStyle name="Dollar (zero dec)" xfId="15"/>
    <cellStyle name="Grey" xfId="16"/>
    <cellStyle name="Input [yellow]" xfId="17"/>
    <cellStyle name="no dec" xfId="18"/>
    <cellStyle name="Normal" xfId="0" builtinId="0"/>
    <cellStyle name="Normal - Style1" xfId="19"/>
    <cellStyle name="Normal 2" xfId="20"/>
    <cellStyle name="Normal 2 2" xfId="21"/>
    <cellStyle name="Normal 2 2 2" xfId="22"/>
    <cellStyle name="Normal 2 3" xfId="7"/>
    <cellStyle name="Normal 3" xfId="23"/>
    <cellStyle name="Normal 4" xfId="24"/>
    <cellStyle name="Normal 5" xfId="25"/>
    <cellStyle name="Normal 6" xfId="1"/>
    <cellStyle name="Normal 7" xfId="26"/>
    <cellStyle name="Normal 71" xfId="27"/>
    <cellStyle name="Normal 9" xfId="3"/>
    <cellStyle name="Normal_HEMRAJE03-Q1" xfId="28"/>
    <cellStyle name="Normal_HEMRAJT03-Q1" xfId="29"/>
    <cellStyle name="Normal_HEMRAJT03-Q1 2" xfId="38"/>
    <cellStyle name="Normal_PK FS HRD-Mar'06" xfId="6"/>
    <cellStyle name="Output Amounts" xfId="30"/>
    <cellStyle name="Output Column Headings" xfId="31"/>
    <cellStyle name="Output Line Items" xfId="32"/>
    <cellStyle name="Output Report Heading" xfId="33"/>
    <cellStyle name="Output Report Title" xfId="34"/>
    <cellStyle name="Percent [2]" xfId="35"/>
    <cellStyle name="Percent 2" xfId="36"/>
    <cellStyle name="Quantity" xfId="3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rawadee%20Na%20Phattha/Desktop/Hemaraj/2016/Q1'2016/CONSO/FS%20HRD-Mar-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S(E)-PL (3Mth)"/>
      <sheetName val="FS HRD-Eng-full"/>
      <sheetName val="Master-BS"/>
      <sheetName val="Master-PL"/>
      <sheetName val="Recla"/>
      <sheetName val="ADJ(Audit)"/>
      <sheetName val="FS(E)-BS "/>
      <sheetName val="FS(E)-PL(Yr)"/>
      <sheetName val="BS(T)"/>
      <sheetName val="งบกำไรขาดทุน(ปี)"/>
      <sheetName val="Market"/>
      <sheetName val="ADJ"/>
      <sheetName val="AR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5"/>
  <sheetViews>
    <sheetView topLeftCell="A133" zoomScale="85" zoomScaleNormal="85" zoomScaleSheetLayoutView="110" workbookViewId="0">
      <selection activeCell="F179" sqref="F179"/>
    </sheetView>
  </sheetViews>
  <sheetFormatPr defaultColWidth="9" defaultRowHeight="15.95" customHeight="1"/>
  <cols>
    <col min="1" max="3" width="1.7109375" style="196" customWidth="1"/>
    <col min="4" max="4" width="6.85546875" style="196" customWidth="1"/>
    <col min="5" max="5" width="22.5703125" style="196" customWidth="1"/>
    <col min="6" max="6" width="6.42578125" style="196" customWidth="1"/>
    <col min="7" max="7" width="1" style="196" customWidth="1"/>
    <col min="8" max="8" width="14.28515625" style="196" customWidth="1"/>
    <col min="9" max="9" width="1" style="196" customWidth="1"/>
    <col min="10" max="10" width="15.140625" style="196" customWidth="1"/>
    <col min="11" max="11" width="1" style="196" customWidth="1"/>
    <col min="12" max="12" width="14.28515625" style="196" customWidth="1"/>
    <col min="13" max="13" width="1" style="196" customWidth="1"/>
    <col min="14" max="14" width="15.140625" style="196" customWidth="1"/>
    <col min="15" max="15" width="9" style="196"/>
    <col min="16" max="18" width="9" style="196" customWidth="1"/>
    <col min="19" max="256" width="9" style="196"/>
    <col min="257" max="270" width="9" style="196" customWidth="1"/>
    <col min="271" max="512" width="9" style="196"/>
    <col min="513" max="526" width="9" style="196" customWidth="1"/>
    <col min="527" max="768" width="9" style="196"/>
    <col min="769" max="782" width="9" style="196" customWidth="1"/>
    <col min="783" max="1024" width="9" style="196"/>
    <col min="1025" max="1038" width="9" style="196" customWidth="1"/>
    <col min="1039" max="1280" width="9" style="196"/>
    <col min="1281" max="1294" width="9" style="196" customWidth="1"/>
    <col min="1295" max="1536" width="9" style="196"/>
    <col min="1537" max="1550" width="9" style="196" customWidth="1"/>
    <col min="1551" max="1792" width="9" style="196"/>
    <col min="1793" max="1806" width="9" style="196" customWidth="1"/>
    <col min="1807" max="2048" width="9" style="196"/>
    <col min="2049" max="2062" width="9" style="196" customWidth="1"/>
    <col min="2063" max="2304" width="9" style="196"/>
    <col min="2305" max="2318" width="9" style="196" customWidth="1"/>
    <col min="2319" max="2560" width="9" style="196"/>
    <col min="2561" max="2574" width="9" style="196" customWidth="1"/>
    <col min="2575" max="2816" width="9" style="196"/>
    <col min="2817" max="2830" width="9" style="196" customWidth="1"/>
    <col min="2831" max="3072" width="9" style="196"/>
    <col min="3073" max="3086" width="9" style="196" customWidth="1"/>
    <col min="3087" max="3328" width="9" style="196"/>
    <col min="3329" max="3342" width="9" style="196" customWidth="1"/>
    <col min="3343" max="3584" width="9" style="196"/>
    <col min="3585" max="3598" width="9" style="196" customWidth="1"/>
    <col min="3599" max="3840" width="9" style="196"/>
    <col min="3841" max="3854" width="9" style="196" customWidth="1"/>
    <col min="3855" max="4096" width="9" style="196"/>
    <col min="4097" max="4110" width="9" style="196" customWidth="1"/>
    <col min="4111" max="4352" width="9" style="196"/>
    <col min="4353" max="4366" width="9" style="196" customWidth="1"/>
    <col min="4367" max="4608" width="9" style="196"/>
    <col min="4609" max="4622" width="9" style="196" customWidth="1"/>
    <col min="4623" max="4864" width="9" style="196"/>
    <col min="4865" max="4878" width="9" style="196" customWidth="1"/>
    <col min="4879" max="5120" width="9" style="196"/>
    <col min="5121" max="5134" width="9" style="196" customWidth="1"/>
    <col min="5135" max="5376" width="9" style="196"/>
    <col min="5377" max="5390" width="9" style="196" customWidth="1"/>
    <col min="5391" max="5632" width="9" style="196"/>
    <col min="5633" max="5646" width="9" style="196" customWidth="1"/>
    <col min="5647" max="5888" width="9" style="196"/>
    <col min="5889" max="5902" width="9" style="196" customWidth="1"/>
    <col min="5903" max="6144" width="9" style="196"/>
    <col min="6145" max="6158" width="9" style="196" customWidth="1"/>
    <col min="6159" max="6400" width="9" style="196"/>
    <col min="6401" max="6414" width="9" style="196" customWidth="1"/>
    <col min="6415" max="6656" width="9" style="196"/>
    <col min="6657" max="6670" width="9" style="196" customWidth="1"/>
    <col min="6671" max="6912" width="9" style="196"/>
    <col min="6913" max="6926" width="9" style="196" customWidth="1"/>
    <col min="6927" max="7168" width="9" style="196"/>
    <col min="7169" max="7182" width="9" style="196" customWidth="1"/>
    <col min="7183" max="7424" width="9" style="196"/>
    <col min="7425" max="7438" width="9" style="196" customWidth="1"/>
    <col min="7439" max="7680" width="9" style="196"/>
    <col min="7681" max="7694" width="9" style="196" customWidth="1"/>
    <col min="7695" max="7936" width="9" style="196"/>
    <col min="7937" max="7950" width="9" style="196" customWidth="1"/>
    <col min="7951" max="8192" width="9" style="196"/>
    <col min="8193" max="8206" width="9" style="196" customWidth="1"/>
    <col min="8207" max="8448" width="9" style="196"/>
    <col min="8449" max="8462" width="9" style="196" customWidth="1"/>
    <col min="8463" max="8704" width="9" style="196"/>
    <col min="8705" max="8718" width="9" style="196" customWidth="1"/>
    <col min="8719" max="8960" width="9" style="196"/>
    <col min="8961" max="8974" width="9" style="196" customWidth="1"/>
    <col min="8975" max="9216" width="9" style="196"/>
    <col min="9217" max="9230" width="9" style="196" customWidth="1"/>
    <col min="9231" max="9472" width="9" style="196"/>
    <col min="9473" max="9486" width="9" style="196" customWidth="1"/>
    <col min="9487" max="9728" width="9" style="196"/>
    <col min="9729" max="9742" width="9" style="196" customWidth="1"/>
    <col min="9743" max="9984" width="9" style="196"/>
    <col min="9985" max="9998" width="9" style="196" customWidth="1"/>
    <col min="9999" max="10240" width="9" style="196"/>
    <col min="10241" max="10254" width="9" style="196" customWidth="1"/>
    <col min="10255" max="10496" width="9" style="196"/>
    <col min="10497" max="10510" width="9" style="196" customWidth="1"/>
    <col min="10511" max="10752" width="9" style="196"/>
    <col min="10753" max="10766" width="9" style="196" customWidth="1"/>
    <col min="10767" max="11008" width="9" style="196"/>
    <col min="11009" max="11022" width="9" style="196" customWidth="1"/>
    <col min="11023" max="11264" width="9" style="196"/>
    <col min="11265" max="11278" width="9" style="196" customWidth="1"/>
    <col min="11279" max="11520" width="9" style="196"/>
    <col min="11521" max="11534" width="9" style="196" customWidth="1"/>
    <col min="11535" max="11776" width="9" style="196"/>
    <col min="11777" max="11790" width="9" style="196" customWidth="1"/>
    <col min="11791" max="12032" width="9" style="196"/>
    <col min="12033" max="12046" width="9" style="196" customWidth="1"/>
    <col min="12047" max="12288" width="9" style="196"/>
    <col min="12289" max="12302" width="9" style="196" customWidth="1"/>
    <col min="12303" max="12544" width="9" style="196"/>
    <col min="12545" max="12558" width="9" style="196" customWidth="1"/>
    <col min="12559" max="12800" width="9" style="196"/>
    <col min="12801" max="12814" width="9" style="196" customWidth="1"/>
    <col min="12815" max="13056" width="9" style="196"/>
    <col min="13057" max="13070" width="9" style="196" customWidth="1"/>
    <col min="13071" max="13312" width="9" style="196"/>
    <col min="13313" max="13326" width="9" style="196" customWidth="1"/>
    <col min="13327" max="13568" width="9" style="196"/>
    <col min="13569" max="13582" width="9" style="196" customWidth="1"/>
    <col min="13583" max="13824" width="9" style="196"/>
    <col min="13825" max="13838" width="9" style="196" customWidth="1"/>
    <col min="13839" max="14080" width="9" style="196"/>
    <col min="14081" max="14094" width="9" style="196" customWidth="1"/>
    <col min="14095" max="14336" width="9" style="196"/>
    <col min="14337" max="14350" width="9" style="196" customWidth="1"/>
    <col min="14351" max="14592" width="9" style="196"/>
    <col min="14593" max="14606" width="9" style="196" customWidth="1"/>
    <col min="14607" max="14848" width="9" style="196"/>
    <col min="14849" max="14862" width="9" style="196" customWidth="1"/>
    <col min="14863" max="15104" width="9" style="196"/>
    <col min="15105" max="15118" width="9" style="196" customWidth="1"/>
    <col min="15119" max="15360" width="9" style="196"/>
    <col min="15361" max="15374" width="9" style="196" customWidth="1"/>
    <col min="15375" max="15616" width="9" style="196"/>
    <col min="15617" max="15630" width="9" style="196" customWidth="1"/>
    <col min="15631" max="15872" width="9" style="196"/>
    <col min="15873" max="15886" width="9" style="196" customWidth="1"/>
    <col min="15887" max="16128" width="9" style="196"/>
    <col min="16129" max="16142" width="9" style="196" customWidth="1"/>
    <col min="16143" max="16384" width="9" style="196"/>
  </cols>
  <sheetData>
    <row r="1" spans="1:14" ht="15.95" customHeight="1">
      <c r="A1" s="213" t="s">
        <v>42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213"/>
      <c r="N1" s="213"/>
    </row>
    <row r="2" spans="1:14" ht="15.95" customHeight="1">
      <c r="A2" s="213" t="s">
        <v>43</v>
      </c>
      <c r="B2" s="213"/>
      <c r="C2" s="213"/>
      <c r="D2" s="213"/>
      <c r="E2" s="213"/>
      <c r="F2" s="213"/>
      <c r="G2" s="213"/>
      <c r="H2" s="213"/>
      <c r="I2" s="213"/>
      <c r="J2" s="213"/>
      <c r="K2" s="213"/>
      <c r="L2" s="213"/>
      <c r="M2" s="213"/>
      <c r="N2" s="213"/>
    </row>
    <row r="3" spans="1:14" ht="15.95" customHeight="1">
      <c r="A3" s="210" t="s">
        <v>135</v>
      </c>
      <c r="B3" s="210"/>
      <c r="C3" s="210"/>
      <c r="D3" s="210"/>
      <c r="E3" s="210"/>
      <c r="F3" s="210"/>
      <c r="G3" s="210"/>
      <c r="H3" s="210"/>
      <c r="I3" s="210"/>
      <c r="J3" s="210"/>
      <c r="K3" s="210"/>
      <c r="L3" s="210"/>
      <c r="M3" s="210"/>
      <c r="N3" s="210"/>
    </row>
    <row r="4" spans="1:14" ht="15.95" customHeight="1">
      <c r="A4" s="9"/>
      <c r="B4" s="9"/>
      <c r="C4" s="9"/>
      <c r="D4" s="9"/>
      <c r="E4" s="9"/>
      <c r="F4" s="9"/>
      <c r="G4" s="9"/>
      <c r="H4" s="48"/>
      <c r="I4" s="48"/>
      <c r="J4" s="48"/>
      <c r="K4" s="48"/>
      <c r="L4" s="48"/>
      <c r="M4" s="48"/>
      <c r="N4" s="48"/>
    </row>
    <row r="5" spans="1:14" ht="15.95" customHeight="1">
      <c r="A5" s="9"/>
      <c r="B5" s="9"/>
      <c r="C5" s="9"/>
      <c r="D5" s="9"/>
      <c r="E5" s="9"/>
      <c r="F5" s="9"/>
      <c r="G5" s="9"/>
      <c r="H5" s="48"/>
      <c r="I5" s="48"/>
      <c r="J5" s="48"/>
      <c r="K5" s="48"/>
      <c r="L5" s="48"/>
      <c r="M5" s="48"/>
      <c r="N5" s="48"/>
    </row>
    <row r="6" spans="1:14" ht="15.95" customHeight="1">
      <c r="A6" s="9"/>
      <c r="B6" s="9"/>
      <c r="C6" s="9"/>
      <c r="D6" s="9"/>
      <c r="E6" s="9"/>
      <c r="F6" s="22"/>
      <c r="G6" s="11"/>
      <c r="H6" s="211" t="s">
        <v>1</v>
      </c>
      <c r="I6" s="211"/>
      <c r="J6" s="211"/>
      <c r="K6" s="20"/>
      <c r="L6" s="212" t="s">
        <v>2</v>
      </c>
      <c r="M6" s="212"/>
      <c r="N6" s="212"/>
    </row>
    <row r="7" spans="1:14" ht="15.95" customHeight="1">
      <c r="A7" s="10"/>
      <c r="B7" s="10"/>
      <c r="C7" s="10"/>
      <c r="D7" s="11"/>
      <c r="E7" s="11"/>
      <c r="F7" s="49"/>
      <c r="G7" s="49"/>
      <c r="H7" s="50" t="s">
        <v>3</v>
      </c>
      <c r="I7" s="51"/>
      <c r="J7" s="52" t="s">
        <v>4</v>
      </c>
      <c r="K7" s="53"/>
      <c r="L7" s="54" t="str">
        <f>+H7</f>
        <v>2016</v>
      </c>
      <c r="M7" s="51"/>
      <c r="N7" s="50" t="str">
        <f>+J7</f>
        <v>2015</v>
      </c>
    </row>
    <row r="8" spans="1:14" ht="15.95" customHeight="1">
      <c r="A8" s="10"/>
      <c r="B8" s="10"/>
      <c r="C8" s="10"/>
      <c r="D8" s="11"/>
      <c r="E8" s="11"/>
      <c r="F8" s="49"/>
      <c r="G8" s="49"/>
      <c r="H8" s="50" t="s">
        <v>139</v>
      </c>
      <c r="I8" s="51"/>
      <c r="J8" s="50" t="s">
        <v>140</v>
      </c>
      <c r="K8" s="53"/>
      <c r="L8" s="50" t="s">
        <v>139</v>
      </c>
      <c r="M8" s="51"/>
      <c r="N8" s="50" t="s">
        <v>140</v>
      </c>
    </row>
    <row r="9" spans="1:14" ht="15.95" customHeight="1">
      <c r="A9" s="10"/>
      <c r="B9" s="10"/>
      <c r="C9" s="10"/>
      <c r="D9" s="11"/>
      <c r="E9" s="11"/>
      <c r="F9" s="49"/>
      <c r="G9" s="49"/>
      <c r="H9" s="50" t="s">
        <v>44</v>
      </c>
      <c r="I9" s="51"/>
      <c r="J9" s="50" t="s">
        <v>45</v>
      </c>
      <c r="K9" s="53"/>
      <c r="L9" s="50" t="str">
        <f>+H9</f>
        <v>31 March</v>
      </c>
      <c r="M9" s="51"/>
      <c r="N9" s="50" t="str">
        <f>+J9</f>
        <v>31 December</v>
      </c>
    </row>
    <row r="10" spans="1:14" ht="15.95" customHeight="1">
      <c r="A10" s="10"/>
      <c r="B10" s="10"/>
      <c r="C10" s="10"/>
      <c r="D10" s="11"/>
      <c r="E10" s="11"/>
      <c r="F10" s="49"/>
      <c r="G10" s="49"/>
      <c r="H10" s="50" t="s">
        <v>3</v>
      </c>
      <c r="I10" s="51"/>
      <c r="J10" s="50" t="s">
        <v>4</v>
      </c>
      <c r="K10" s="53"/>
      <c r="L10" s="50" t="str">
        <f>+H10</f>
        <v>2016</v>
      </c>
      <c r="M10" s="51"/>
      <c r="N10" s="50" t="str">
        <f>+J10</f>
        <v>2015</v>
      </c>
    </row>
    <row r="11" spans="1:14" ht="15.95" customHeight="1">
      <c r="A11" s="10"/>
      <c r="B11" s="10"/>
      <c r="C11" s="10"/>
      <c r="D11" s="11"/>
      <c r="E11" s="11"/>
      <c r="F11" s="55" t="s">
        <v>5</v>
      </c>
      <c r="G11" s="56"/>
      <c r="H11" s="18" t="s">
        <v>6</v>
      </c>
      <c r="I11" s="16"/>
      <c r="J11" s="18" t="s">
        <v>6</v>
      </c>
      <c r="K11" s="17"/>
      <c r="L11" s="18" t="s">
        <v>6</v>
      </c>
      <c r="M11" s="16"/>
      <c r="N11" s="18" t="s">
        <v>6</v>
      </c>
    </row>
    <row r="12" spans="1:14" ht="15.95" customHeight="1">
      <c r="A12" s="10"/>
      <c r="B12" s="10"/>
      <c r="C12" s="10"/>
      <c r="D12" s="11"/>
      <c r="E12" s="11"/>
      <c r="F12" s="57"/>
      <c r="G12" s="56"/>
      <c r="H12" s="54"/>
      <c r="I12" s="51"/>
      <c r="J12" s="54"/>
      <c r="K12" s="53"/>
      <c r="L12" s="54"/>
      <c r="M12" s="51"/>
      <c r="N12" s="54"/>
    </row>
    <row r="13" spans="1:14" ht="15.95" customHeight="1">
      <c r="A13" s="58" t="s">
        <v>46</v>
      </c>
      <c r="B13" s="58"/>
      <c r="C13" s="58"/>
      <c r="D13" s="58"/>
      <c r="E13" s="58"/>
      <c r="F13" s="58"/>
      <c r="G13" s="58"/>
      <c r="H13" s="87"/>
      <c r="I13" s="87"/>
      <c r="J13" s="87"/>
      <c r="K13" s="87"/>
      <c r="L13" s="87"/>
      <c r="M13" s="87"/>
      <c r="N13" s="87"/>
    </row>
    <row r="14" spans="1:14" ht="15.95" customHeight="1">
      <c r="A14" s="10"/>
      <c r="B14" s="10"/>
      <c r="C14" s="10"/>
      <c r="D14" s="11"/>
      <c r="E14" s="11"/>
      <c r="F14" s="19"/>
      <c r="G14" s="11"/>
      <c r="H14" s="59"/>
      <c r="I14" s="60"/>
      <c r="J14" s="60"/>
      <c r="K14" s="60"/>
      <c r="L14" s="59"/>
      <c r="M14" s="60"/>
      <c r="N14" s="60"/>
    </row>
    <row r="15" spans="1:14" ht="15.95" customHeight="1">
      <c r="A15" s="58" t="s">
        <v>47</v>
      </c>
      <c r="B15" s="10"/>
      <c r="C15" s="10"/>
      <c r="D15" s="11"/>
      <c r="E15" s="11"/>
      <c r="F15" s="25"/>
      <c r="G15" s="11"/>
      <c r="H15" s="61"/>
      <c r="I15" s="61"/>
      <c r="J15" s="61"/>
      <c r="K15" s="61"/>
      <c r="L15" s="61"/>
      <c r="M15" s="61"/>
      <c r="N15" s="61"/>
    </row>
    <row r="16" spans="1:14" ht="15.95" customHeight="1">
      <c r="A16" s="58"/>
      <c r="B16" s="10"/>
      <c r="C16" s="10"/>
      <c r="D16" s="11"/>
      <c r="E16" s="11"/>
      <c r="F16" s="25"/>
      <c r="G16" s="11">
        <v>0</v>
      </c>
      <c r="H16" s="61"/>
      <c r="I16" s="61">
        <v>0</v>
      </c>
      <c r="J16" s="61"/>
      <c r="K16" s="61"/>
      <c r="L16" s="61"/>
      <c r="M16" s="61"/>
      <c r="N16" s="61"/>
    </row>
    <row r="17" spans="1:14" ht="15.95" customHeight="1">
      <c r="A17" s="10" t="s">
        <v>48</v>
      </c>
      <c r="B17" s="10"/>
      <c r="C17" s="10"/>
      <c r="D17" s="11"/>
      <c r="E17" s="11"/>
      <c r="F17" s="25"/>
      <c r="G17" s="11"/>
      <c r="H17" s="88">
        <v>1004832634</v>
      </c>
      <c r="I17" s="89">
        <v>0</v>
      </c>
      <c r="J17" s="88">
        <v>1475613992</v>
      </c>
      <c r="K17" s="89">
        <v>0</v>
      </c>
      <c r="L17" s="88">
        <v>382486659</v>
      </c>
      <c r="M17" s="89">
        <v>0</v>
      </c>
      <c r="N17" s="88">
        <v>996449205</v>
      </c>
    </row>
    <row r="18" spans="1:14" ht="15.95" customHeight="1">
      <c r="A18" s="10" t="s">
        <v>242</v>
      </c>
      <c r="B18" s="10"/>
      <c r="C18" s="10"/>
      <c r="D18" s="11"/>
      <c r="E18" s="11"/>
      <c r="F18" s="25"/>
      <c r="G18" s="11"/>
      <c r="H18" s="88">
        <v>0</v>
      </c>
      <c r="I18" s="89"/>
      <c r="J18" s="88">
        <v>1460829078</v>
      </c>
      <c r="K18" s="89"/>
      <c r="L18" s="88">
        <v>0</v>
      </c>
      <c r="M18" s="89"/>
      <c r="N18" s="88">
        <v>1460829078</v>
      </c>
    </row>
    <row r="19" spans="1:14" ht="15.95" customHeight="1">
      <c r="A19" s="10" t="s">
        <v>49</v>
      </c>
      <c r="B19" s="10"/>
      <c r="C19" s="10"/>
      <c r="D19" s="11"/>
      <c r="E19" s="11"/>
      <c r="F19" s="25">
        <v>7</v>
      </c>
      <c r="G19" s="11"/>
      <c r="H19" s="88">
        <v>280964123</v>
      </c>
      <c r="I19" s="89"/>
      <c r="J19" s="88">
        <v>225117417</v>
      </c>
      <c r="K19" s="89"/>
      <c r="L19" s="88">
        <v>132857577</v>
      </c>
      <c r="M19" s="89"/>
      <c r="N19" s="88">
        <v>175799269</v>
      </c>
    </row>
    <row r="20" spans="1:14" ht="15.95" customHeight="1">
      <c r="A20" s="10" t="s">
        <v>50</v>
      </c>
      <c r="B20" s="10"/>
      <c r="C20" s="10"/>
      <c r="D20" s="11"/>
      <c r="E20" s="11"/>
      <c r="F20" s="25">
        <v>22</v>
      </c>
      <c r="G20" s="3"/>
      <c r="H20" s="88">
        <v>2432900000</v>
      </c>
      <c r="I20" s="88"/>
      <c r="J20" s="88">
        <v>1432900000</v>
      </c>
      <c r="K20" s="88"/>
      <c r="L20" s="88">
        <v>8912931696</v>
      </c>
      <c r="M20" s="88"/>
      <c r="N20" s="88">
        <v>7788300000</v>
      </c>
    </row>
    <row r="21" spans="1:14" ht="15.95" customHeight="1">
      <c r="A21" s="10" t="s">
        <v>51</v>
      </c>
      <c r="B21" s="10"/>
      <c r="C21" s="10"/>
      <c r="D21" s="11"/>
      <c r="E21" s="11"/>
      <c r="F21" s="25">
        <v>8</v>
      </c>
      <c r="G21" s="3"/>
      <c r="H21" s="88">
        <v>12948215191</v>
      </c>
      <c r="I21" s="88"/>
      <c r="J21" s="88">
        <v>12982025794</v>
      </c>
      <c r="K21" s="88"/>
      <c r="L21" s="88">
        <v>4218665550</v>
      </c>
      <c r="M21" s="88"/>
      <c r="N21" s="88">
        <v>4046332796</v>
      </c>
    </row>
    <row r="22" spans="1:14" ht="15.95" customHeight="1">
      <c r="A22" s="10" t="s">
        <v>52</v>
      </c>
      <c r="B22" s="10"/>
      <c r="C22" s="10"/>
      <c r="D22" s="11"/>
      <c r="E22" s="11"/>
      <c r="F22" s="25"/>
      <c r="G22" s="11"/>
      <c r="H22" s="88">
        <v>387793240</v>
      </c>
      <c r="I22" s="88"/>
      <c r="J22" s="90">
        <v>65470132</v>
      </c>
      <c r="K22" s="88"/>
      <c r="L22" s="88">
        <v>45681977</v>
      </c>
      <c r="M22" s="88"/>
      <c r="N22" s="90">
        <v>10223680</v>
      </c>
    </row>
    <row r="23" spans="1:14" ht="15.95" customHeight="1">
      <c r="A23" s="62" t="s">
        <v>136</v>
      </c>
      <c r="B23" s="10"/>
      <c r="C23" s="11"/>
      <c r="D23" s="11"/>
      <c r="E23" s="11"/>
      <c r="F23" s="25">
        <v>9</v>
      </c>
      <c r="G23" s="11"/>
      <c r="H23" s="91">
        <v>2128543262</v>
      </c>
      <c r="I23" s="88"/>
      <c r="J23" s="91">
        <v>2128543262</v>
      </c>
      <c r="K23" s="88"/>
      <c r="L23" s="91">
        <v>161494509</v>
      </c>
      <c r="M23" s="88"/>
      <c r="N23" s="91">
        <v>161494509</v>
      </c>
    </row>
    <row r="24" spans="1:14" ht="15.95" customHeight="1">
      <c r="A24" s="10"/>
      <c r="B24" s="10"/>
      <c r="C24" s="10"/>
      <c r="D24" s="11"/>
      <c r="E24" s="11"/>
      <c r="F24" s="25"/>
      <c r="G24" s="11"/>
      <c r="H24" s="90"/>
      <c r="I24" s="90"/>
      <c r="J24" s="23"/>
      <c r="K24" s="90"/>
      <c r="L24" s="90"/>
      <c r="M24" s="90"/>
      <c r="N24" s="23"/>
    </row>
    <row r="25" spans="1:14" ht="15.95" customHeight="1">
      <c r="A25" s="63" t="s">
        <v>53</v>
      </c>
      <c r="B25" s="10"/>
      <c r="C25" s="10"/>
      <c r="D25" s="3"/>
      <c r="E25" s="64"/>
      <c r="F25" s="25"/>
      <c r="G25" s="11"/>
      <c r="H25" s="91">
        <f>SUM(H17:H23)</f>
        <v>19183248450</v>
      </c>
      <c r="I25" s="88"/>
      <c r="J25" s="91">
        <f>SUM(J17:J23)</f>
        <v>19770499675</v>
      </c>
      <c r="K25" s="88"/>
      <c r="L25" s="91">
        <f>SUM(L17:L23)</f>
        <v>13854117968</v>
      </c>
      <c r="M25" s="88"/>
      <c r="N25" s="91">
        <f>SUM(N17:N23)</f>
        <v>14639428537</v>
      </c>
    </row>
    <row r="26" spans="1:14" ht="15.95" customHeight="1">
      <c r="A26" s="10"/>
      <c r="B26" s="10"/>
      <c r="C26" s="10"/>
      <c r="D26" s="11"/>
      <c r="E26" s="11"/>
      <c r="F26" s="25"/>
      <c r="G26" s="11"/>
      <c r="H26" s="88"/>
      <c r="I26" s="88"/>
      <c r="J26" s="88"/>
      <c r="K26" s="88"/>
      <c r="L26" s="88"/>
      <c r="M26" s="88"/>
      <c r="N26" s="88"/>
    </row>
    <row r="27" spans="1:14" ht="15.95" customHeight="1">
      <c r="A27" s="63" t="s">
        <v>54</v>
      </c>
      <c r="B27" s="10"/>
      <c r="C27" s="11"/>
      <c r="D27" s="11"/>
      <c r="E27" s="11"/>
      <c r="F27" s="25"/>
      <c r="G27" s="11"/>
      <c r="H27" s="88"/>
      <c r="I27" s="88"/>
      <c r="J27" s="88"/>
      <c r="K27" s="88"/>
      <c r="L27" s="88"/>
      <c r="M27" s="88"/>
      <c r="N27" s="88"/>
    </row>
    <row r="28" spans="1:14" ht="15.95" customHeight="1">
      <c r="A28" s="63"/>
      <c r="B28" s="10"/>
      <c r="C28" s="10"/>
      <c r="D28" s="11"/>
      <c r="E28" s="11"/>
      <c r="F28" s="25"/>
      <c r="G28" s="11"/>
      <c r="H28" s="88"/>
      <c r="I28" s="88"/>
      <c r="J28" s="88"/>
      <c r="K28" s="88"/>
      <c r="L28" s="88"/>
      <c r="M28" s="88"/>
      <c r="N28" s="88"/>
    </row>
    <row r="29" spans="1:14" ht="15.95" customHeight="1">
      <c r="A29" s="10" t="s">
        <v>55</v>
      </c>
      <c r="B29" s="10"/>
      <c r="C29" s="10"/>
      <c r="D29" s="3"/>
      <c r="E29" s="11"/>
      <c r="F29" s="25"/>
      <c r="G29" s="11"/>
      <c r="H29" s="89">
        <v>536335</v>
      </c>
      <c r="I29" s="88"/>
      <c r="J29" s="88">
        <v>495980</v>
      </c>
      <c r="K29" s="88"/>
      <c r="L29" s="88">
        <v>536335</v>
      </c>
      <c r="M29" s="88"/>
      <c r="N29" s="88">
        <v>495980</v>
      </c>
    </row>
    <row r="30" spans="1:14" ht="15.95" customHeight="1">
      <c r="A30" s="10" t="s">
        <v>56</v>
      </c>
      <c r="B30" s="10"/>
      <c r="C30" s="10"/>
      <c r="D30" s="3"/>
      <c r="E30" s="11"/>
      <c r="F30" s="65">
        <v>10</v>
      </c>
      <c r="G30" s="66"/>
      <c r="H30" s="89">
        <f>8282545505</f>
        <v>8282545505</v>
      </c>
      <c r="I30" s="89"/>
      <c r="J30" s="89">
        <v>7893958145</v>
      </c>
      <c r="K30" s="89"/>
      <c r="L30" s="89">
        <v>1086840000</v>
      </c>
      <c r="M30" s="89"/>
      <c r="N30" s="89">
        <v>5422459244</v>
      </c>
    </row>
    <row r="31" spans="1:14" ht="15.95" customHeight="1">
      <c r="A31" s="10" t="s">
        <v>58</v>
      </c>
      <c r="B31" s="10"/>
      <c r="C31" s="10"/>
      <c r="D31" s="3"/>
      <c r="E31" s="11"/>
      <c r="F31" s="65">
        <v>10</v>
      </c>
      <c r="G31" s="66"/>
      <c r="H31" s="89">
        <v>525195</v>
      </c>
      <c r="I31" s="89"/>
      <c r="J31" s="89">
        <v>553245</v>
      </c>
      <c r="K31" s="89"/>
      <c r="L31" s="89">
        <v>0</v>
      </c>
      <c r="M31" s="89"/>
      <c r="N31" s="89">
        <v>0</v>
      </c>
    </row>
    <row r="32" spans="1:14" ht="15.95" customHeight="1">
      <c r="A32" s="10" t="s">
        <v>57</v>
      </c>
      <c r="B32" s="10"/>
      <c r="C32" s="10"/>
      <c r="D32" s="3"/>
      <c r="E32" s="11"/>
      <c r="F32" s="65">
        <v>10</v>
      </c>
      <c r="G32" s="66"/>
      <c r="H32" s="89">
        <v>0</v>
      </c>
      <c r="I32" s="89"/>
      <c r="J32" s="89">
        <v>0</v>
      </c>
      <c r="K32" s="89"/>
      <c r="L32" s="89">
        <v>10462861571</v>
      </c>
      <c r="M32" s="89"/>
      <c r="N32" s="89">
        <v>9828861581</v>
      </c>
    </row>
    <row r="33" spans="1:14" ht="15.95" customHeight="1">
      <c r="A33" s="10" t="s">
        <v>59</v>
      </c>
      <c r="B33" s="10"/>
      <c r="C33" s="10"/>
      <c r="D33" s="3"/>
      <c r="E33" s="11"/>
      <c r="F33" s="25">
        <v>11</v>
      </c>
      <c r="G33" s="11"/>
      <c r="H33" s="88">
        <f>144283010</f>
        <v>144283010</v>
      </c>
      <c r="I33" s="88"/>
      <c r="J33" s="88">
        <v>144283003</v>
      </c>
      <c r="K33" s="88"/>
      <c r="L33" s="88">
        <v>0</v>
      </c>
      <c r="M33" s="88"/>
      <c r="N33" s="89">
        <v>142500003</v>
      </c>
    </row>
    <row r="34" spans="1:14" ht="15.95" customHeight="1">
      <c r="A34" s="10" t="s">
        <v>254</v>
      </c>
      <c r="B34" s="10"/>
      <c r="C34" s="10"/>
      <c r="D34" s="3"/>
      <c r="E34" s="11"/>
      <c r="F34" s="67">
        <v>12</v>
      </c>
      <c r="G34" s="66"/>
      <c r="H34" s="89">
        <v>2587112080</v>
      </c>
      <c r="I34" s="89"/>
      <c r="J34" s="89">
        <v>2467691585</v>
      </c>
      <c r="K34" s="89"/>
      <c r="L34" s="89">
        <v>22939529</v>
      </c>
      <c r="M34" s="89"/>
      <c r="N34" s="88">
        <v>23032446</v>
      </c>
    </row>
    <row r="35" spans="1:14" ht="15.95" customHeight="1">
      <c r="A35" s="10" t="s">
        <v>60</v>
      </c>
      <c r="B35" s="10"/>
      <c r="C35" s="10"/>
      <c r="D35" s="3"/>
      <c r="E35" s="11"/>
      <c r="F35" s="67">
        <v>13</v>
      </c>
      <c r="G35" s="66"/>
      <c r="H35" s="89">
        <v>1984955317</v>
      </c>
      <c r="I35" s="89"/>
      <c r="J35" s="61">
        <v>1986239598</v>
      </c>
      <c r="K35" s="89"/>
      <c r="L35" s="89">
        <v>42773969</v>
      </c>
      <c r="M35" s="89"/>
      <c r="N35" s="89">
        <v>56784466</v>
      </c>
    </row>
    <row r="36" spans="1:14" ht="15.95" customHeight="1">
      <c r="A36" s="10" t="s">
        <v>61</v>
      </c>
      <c r="B36" s="10"/>
      <c r="C36" s="10"/>
      <c r="D36" s="3"/>
      <c r="E36" s="11"/>
      <c r="F36" s="67"/>
      <c r="G36" s="66"/>
      <c r="H36" s="89">
        <v>59767060</v>
      </c>
      <c r="I36" s="89"/>
      <c r="J36" s="89">
        <v>48416502</v>
      </c>
      <c r="K36" s="89"/>
      <c r="L36" s="89">
        <v>40346214</v>
      </c>
      <c r="M36" s="89"/>
      <c r="N36" s="89">
        <v>29573188</v>
      </c>
    </row>
    <row r="37" spans="1:14" ht="15.95" customHeight="1">
      <c r="A37" s="10" t="s">
        <v>256</v>
      </c>
      <c r="B37" s="10"/>
      <c r="C37" s="10"/>
      <c r="D37" s="3"/>
      <c r="E37" s="11"/>
      <c r="F37" s="67"/>
      <c r="G37" s="66"/>
    </row>
    <row r="38" spans="1:14" ht="15.95" customHeight="1">
      <c r="A38" s="10"/>
      <c r="B38" s="10" t="s">
        <v>255</v>
      </c>
      <c r="C38" s="10"/>
      <c r="D38" s="3"/>
      <c r="E38" s="11"/>
      <c r="F38" s="67"/>
      <c r="G38" s="66"/>
      <c r="H38" s="89">
        <v>10598333</v>
      </c>
      <c r="I38" s="89"/>
      <c r="J38" s="89">
        <v>10245215</v>
      </c>
      <c r="K38" s="89"/>
      <c r="L38" s="89">
        <v>0</v>
      </c>
      <c r="M38" s="89"/>
      <c r="N38" s="89">
        <v>0</v>
      </c>
    </row>
    <row r="39" spans="1:14" ht="15.95" customHeight="1">
      <c r="A39" s="10" t="s">
        <v>62</v>
      </c>
      <c r="B39" s="10"/>
      <c r="C39" s="10"/>
      <c r="D39" s="3"/>
      <c r="E39" s="11"/>
      <c r="F39" s="25"/>
      <c r="G39" s="11"/>
      <c r="H39" s="92">
        <v>162632006</v>
      </c>
      <c r="I39" s="88"/>
      <c r="J39" s="92">
        <v>168804266</v>
      </c>
      <c r="K39" s="88"/>
      <c r="L39" s="92">
        <v>153036684</v>
      </c>
      <c r="M39" s="88"/>
      <c r="N39" s="92">
        <v>157020383</v>
      </c>
    </row>
    <row r="40" spans="1:14" ht="15.95" customHeight="1">
      <c r="A40" s="10"/>
      <c r="B40" s="10"/>
      <c r="C40" s="10"/>
      <c r="D40" s="11"/>
      <c r="E40" s="11"/>
      <c r="F40" s="25"/>
      <c r="G40" s="11"/>
      <c r="H40" s="90"/>
      <c r="I40" s="90"/>
      <c r="J40" s="23"/>
      <c r="K40" s="90"/>
      <c r="L40" s="90"/>
      <c r="M40" s="90"/>
      <c r="N40" s="23"/>
    </row>
    <row r="41" spans="1:14" ht="15.95" customHeight="1">
      <c r="A41" s="63" t="s">
        <v>63</v>
      </c>
      <c r="B41" s="10"/>
      <c r="C41" s="10"/>
      <c r="D41" s="11"/>
      <c r="E41" s="64"/>
      <c r="F41" s="68"/>
      <c r="G41" s="11"/>
      <c r="H41" s="91">
        <f>SUM(H29:H39)</f>
        <v>13232954841</v>
      </c>
      <c r="I41" s="90"/>
      <c r="J41" s="91">
        <f>SUM(J29:J39)</f>
        <v>12720687539</v>
      </c>
      <c r="K41" s="90"/>
      <c r="L41" s="91">
        <f>SUM(L29:L39)</f>
        <v>11809334302</v>
      </c>
      <c r="M41" s="90"/>
      <c r="N41" s="91">
        <f>SUM(N29:N39)</f>
        <v>15660727291</v>
      </c>
    </row>
    <row r="42" spans="1:14" ht="15.95" customHeight="1">
      <c r="A42" s="10"/>
      <c r="B42" s="10"/>
      <c r="C42" s="10"/>
      <c r="D42" s="11"/>
      <c r="E42" s="11"/>
      <c r="F42" s="25"/>
      <c r="G42" s="11"/>
      <c r="H42" s="90"/>
      <c r="I42" s="90"/>
      <c r="J42" s="23"/>
      <c r="K42" s="90"/>
      <c r="L42" s="90"/>
      <c r="M42" s="90"/>
      <c r="N42" s="23"/>
    </row>
    <row r="43" spans="1:14" ht="15.95" customHeight="1" thickBot="1">
      <c r="A43" s="63" t="s">
        <v>64</v>
      </c>
      <c r="B43" s="10"/>
      <c r="C43" s="10"/>
      <c r="D43" s="22"/>
      <c r="E43" s="64"/>
      <c r="F43" s="22"/>
      <c r="G43" s="11"/>
      <c r="H43" s="93">
        <f>+H25+H41</f>
        <v>32416203291</v>
      </c>
      <c r="I43" s="90"/>
      <c r="J43" s="93">
        <f>+J25+J41</f>
        <v>32491187214</v>
      </c>
      <c r="K43" s="90"/>
      <c r="L43" s="93">
        <f>+L25+L41</f>
        <v>25663452270</v>
      </c>
      <c r="M43" s="90"/>
      <c r="N43" s="93">
        <f>+N25+N41</f>
        <v>30300155828</v>
      </c>
    </row>
    <row r="44" spans="1:14" ht="15.95" customHeight="1" thickTop="1">
      <c r="A44" s="63"/>
      <c r="B44" s="10"/>
      <c r="C44" s="10"/>
      <c r="D44" s="22"/>
      <c r="E44" s="64"/>
      <c r="F44" s="22"/>
      <c r="G44" s="11"/>
      <c r="H44" s="90"/>
      <c r="I44" s="90"/>
      <c r="J44" s="90"/>
      <c r="K44" s="90"/>
      <c r="L44" s="90"/>
      <c r="M44" s="90"/>
      <c r="N44" s="90"/>
    </row>
    <row r="45" spans="1:14" ht="15.95" customHeight="1">
      <c r="A45" s="63"/>
      <c r="B45" s="10"/>
      <c r="C45" s="10"/>
      <c r="D45" s="22"/>
      <c r="E45" s="64"/>
      <c r="F45" s="22"/>
      <c r="G45" s="11"/>
      <c r="H45" s="70"/>
      <c r="I45" s="70"/>
      <c r="J45" s="70"/>
      <c r="K45" s="70"/>
      <c r="L45" s="70"/>
      <c r="M45" s="70"/>
      <c r="N45" s="70"/>
    </row>
    <row r="46" spans="1:14" ht="15.95" customHeight="1">
      <c r="A46" s="63"/>
      <c r="B46" s="10"/>
      <c r="C46" s="10"/>
      <c r="D46" s="22"/>
      <c r="E46" s="64"/>
      <c r="F46" s="22"/>
      <c r="G46" s="11"/>
      <c r="H46" s="70"/>
      <c r="I46" s="70"/>
      <c r="J46" s="70"/>
      <c r="K46" s="70"/>
      <c r="L46" s="70"/>
      <c r="M46" s="70"/>
      <c r="N46" s="70"/>
    </row>
    <row r="47" spans="1:14" ht="15.95" customHeight="1">
      <c r="A47" s="63"/>
      <c r="B47" s="10"/>
      <c r="C47" s="10"/>
      <c r="D47" s="22"/>
      <c r="E47" s="64"/>
      <c r="F47" s="22"/>
      <c r="G47" s="11"/>
      <c r="H47" s="70"/>
      <c r="I47" s="70"/>
      <c r="J47" s="70"/>
      <c r="K47" s="70"/>
      <c r="L47" s="70"/>
      <c r="M47" s="70"/>
      <c r="N47" s="70"/>
    </row>
    <row r="48" spans="1:14" ht="15.95" customHeight="1">
      <c r="A48" s="63"/>
      <c r="B48" s="10"/>
      <c r="C48" s="10"/>
      <c r="D48" s="22"/>
      <c r="E48" s="64"/>
      <c r="F48" s="22"/>
      <c r="G48" s="11"/>
      <c r="H48" s="70"/>
      <c r="I48" s="70"/>
      <c r="J48" s="70"/>
      <c r="K48" s="70"/>
      <c r="L48" s="70"/>
      <c r="M48" s="70"/>
      <c r="N48" s="70"/>
    </row>
    <row r="49" spans="1:14" ht="15.95" customHeight="1">
      <c r="A49" s="63"/>
      <c r="B49" s="10"/>
      <c r="C49" s="10"/>
      <c r="D49" s="22"/>
      <c r="E49" s="64"/>
      <c r="F49" s="22"/>
      <c r="G49" s="11"/>
      <c r="H49" s="70"/>
      <c r="I49" s="70"/>
      <c r="J49" s="70"/>
      <c r="K49" s="70"/>
      <c r="L49" s="70"/>
      <c r="M49" s="70"/>
      <c r="N49" s="70"/>
    </row>
    <row r="50" spans="1:14" ht="15.95" customHeight="1">
      <c r="A50" s="63"/>
      <c r="B50" s="10"/>
      <c r="C50" s="10"/>
      <c r="D50" s="22"/>
      <c r="E50" s="64"/>
      <c r="F50" s="22"/>
      <c r="G50" s="11"/>
      <c r="H50" s="70"/>
      <c r="I50" s="70"/>
      <c r="J50" s="70"/>
      <c r="K50" s="70"/>
      <c r="L50" s="70"/>
      <c r="M50" s="70"/>
      <c r="N50" s="70"/>
    </row>
    <row r="51" spans="1:14" ht="15.95" customHeight="1">
      <c r="A51" s="63"/>
      <c r="B51" s="10"/>
      <c r="C51" s="10"/>
      <c r="D51" s="22"/>
      <c r="E51" s="64"/>
      <c r="F51" s="22"/>
      <c r="G51" s="11"/>
      <c r="H51" s="70"/>
      <c r="I51" s="70"/>
      <c r="J51" s="70"/>
      <c r="K51" s="70"/>
      <c r="L51" s="70"/>
      <c r="M51" s="70"/>
      <c r="N51" s="70"/>
    </row>
    <row r="52" spans="1:14" ht="15.95" customHeight="1">
      <c r="A52" s="63"/>
      <c r="B52" s="10"/>
      <c r="C52" s="10"/>
      <c r="D52" s="22"/>
      <c r="E52" s="64"/>
      <c r="F52" s="22"/>
      <c r="G52" s="11"/>
      <c r="H52" s="70"/>
      <c r="I52" s="70"/>
      <c r="J52" s="70"/>
      <c r="K52" s="70"/>
      <c r="L52" s="70"/>
      <c r="M52" s="70"/>
      <c r="N52" s="70"/>
    </row>
    <row r="53" spans="1:14" ht="15.95" customHeight="1">
      <c r="A53" s="63"/>
      <c r="B53" s="10"/>
      <c r="C53" s="10"/>
      <c r="D53" s="22"/>
      <c r="E53" s="64"/>
      <c r="F53" s="22"/>
      <c r="G53" s="11"/>
      <c r="H53" s="70"/>
      <c r="I53" s="70"/>
      <c r="J53" s="70"/>
      <c r="K53" s="70"/>
      <c r="L53" s="70"/>
      <c r="M53" s="70"/>
      <c r="N53" s="70"/>
    </row>
    <row r="54" spans="1:14" ht="15.95" customHeight="1">
      <c r="A54" s="63"/>
      <c r="B54" s="10"/>
      <c r="C54" s="10"/>
      <c r="D54" s="22"/>
      <c r="E54" s="64"/>
      <c r="F54" s="22"/>
      <c r="G54" s="11"/>
      <c r="H54" s="70"/>
      <c r="I54" s="70"/>
      <c r="J54" s="70"/>
      <c r="K54" s="70"/>
      <c r="L54" s="70"/>
      <c r="M54" s="70"/>
      <c r="N54" s="70"/>
    </row>
    <row r="55" spans="1:14" ht="15.95" customHeight="1">
      <c r="A55" s="63"/>
      <c r="B55" s="10"/>
      <c r="C55" s="10"/>
      <c r="D55" s="22"/>
      <c r="E55" s="64"/>
      <c r="F55" s="22"/>
      <c r="G55" s="11"/>
      <c r="H55" s="70"/>
      <c r="I55" s="70"/>
      <c r="J55" s="70"/>
      <c r="K55" s="70"/>
      <c r="L55" s="70"/>
      <c r="M55" s="70"/>
      <c r="N55" s="70"/>
    </row>
    <row r="56" spans="1:14" ht="18.75" customHeight="1">
      <c r="A56" s="63"/>
      <c r="B56" s="10"/>
      <c r="C56" s="10"/>
      <c r="D56" s="22"/>
      <c r="E56" s="64"/>
      <c r="F56" s="22"/>
      <c r="G56" s="11"/>
      <c r="H56" s="70"/>
      <c r="I56" s="70"/>
      <c r="J56" s="70"/>
      <c r="K56" s="70"/>
      <c r="L56" s="70"/>
      <c r="M56" s="70"/>
      <c r="N56" s="70"/>
    </row>
    <row r="57" spans="1:14" ht="15.95" customHeight="1">
      <c r="A57" s="63"/>
      <c r="B57" s="10"/>
      <c r="C57" s="10"/>
      <c r="D57" s="22"/>
      <c r="E57" s="64"/>
      <c r="F57" s="22"/>
      <c r="G57" s="11"/>
      <c r="H57" s="70"/>
      <c r="I57" s="70"/>
      <c r="J57" s="70"/>
      <c r="K57" s="70"/>
      <c r="L57" s="70"/>
      <c r="M57" s="70"/>
      <c r="N57" s="70"/>
    </row>
    <row r="58" spans="1:14" ht="20.100000000000001" customHeight="1">
      <c r="A58" s="36" t="s">
        <v>141</v>
      </c>
      <c r="B58" s="36"/>
      <c r="C58" s="36"/>
      <c r="D58" s="71"/>
      <c r="E58" s="71"/>
      <c r="F58" s="71"/>
      <c r="G58" s="71"/>
      <c r="H58" s="72"/>
      <c r="I58" s="72"/>
      <c r="J58" s="72"/>
      <c r="K58" s="72"/>
      <c r="L58" s="72"/>
      <c r="M58" s="72"/>
      <c r="N58" s="72"/>
    </row>
    <row r="59" spans="1:14" ht="15.95" customHeight="1">
      <c r="A59" s="213" t="s">
        <v>42</v>
      </c>
      <c r="B59" s="213"/>
      <c r="C59" s="213"/>
      <c r="D59" s="213"/>
      <c r="E59" s="213"/>
      <c r="F59" s="213"/>
      <c r="G59" s="213"/>
      <c r="H59" s="213"/>
      <c r="I59" s="213"/>
      <c r="J59" s="213"/>
      <c r="K59" s="213"/>
      <c r="L59" s="213"/>
      <c r="M59" s="213"/>
      <c r="N59" s="213"/>
    </row>
    <row r="60" spans="1:14" ht="15.95" customHeight="1">
      <c r="A60" s="213" t="s">
        <v>65</v>
      </c>
      <c r="B60" s="213"/>
      <c r="C60" s="213"/>
      <c r="D60" s="213"/>
      <c r="E60" s="213"/>
      <c r="F60" s="213"/>
      <c r="G60" s="213"/>
      <c r="H60" s="213"/>
      <c r="I60" s="213"/>
      <c r="J60" s="213"/>
      <c r="K60" s="213"/>
      <c r="L60" s="213"/>
      <c r="M60" s="213"/>
      <c r="N60" s="213"/>
    </row>
    <row r="61" spans="1:14" ht="15.95" customHeight="1">
      <c r="A61" s="210" t="str">
        <f>+A3</f>
        <v>As at 31 March 2016</v>
      </c>
      <c r="B61" s="210"/>
      <c r="C61" s="210"/>
      <c r="D61" s="210"/>
      <c r="E61" s="210"/>
      <c r="F61" s="210"/>
      <c r="G61" s="210"/>
      <c r="H61" s="210"/>
      <c r="I61" s="210"/>
      <c r="J61" s="210"/>
      <c r="K61" s="210"/>
      <c r="L61" s="210"/>
      <c r="M61" s="210"/>
      <c r="N61" s="210"/>
    </row>
    <row r="62" spans="1:14" ht="15.95" customHeight="1">
      <c r="A62" s="7"/>
      <c r="B62" s="7"/>
      <c r="C62" s="7"/>
      <c r="D62" s="7"/>
      <c r="E62" s="7"/>
      <c r="F62" s="7"/>
      <c r="G62" s="7"/>
      <c r="H62" s="73"/>
      <c r="I62" s="73"/>
      <c r="J62" s="73"/>
      <c r="K62" s="73"/>
      <c r="L62" s="73"/>
      <c r="M62" s="73"/>
      <c r="N62" s="73"/>
    </row>
    <row r="63" spans="1:14" ht="15.95" customHeight="1">
      <c r="A63" s="10"/>
      <c r="B63" s="10"/>
      <c r="C63" s="10"/>
      <c r="D63" s="11"/>
      <c r="E63" s="11"/>
      <c r="F63" s="22"/>
      <c r="G63" s="11"/>
      <c r="H63" s="23"/>
      <c r="I63" s="23"/>
      <c r="J63" s="23"/>
      <c r="K63" s="23"/>
      <c r="L63" s="23"/>
      <c r="M63" s="23"/>
      <c r="N63" s="23"/>
    </row>
    <row r="64" spans="1:14" ht="15.95" customHeight="1">
      <c r="A64" s="10"/>
      <c r="B64" s="10"/>
      <c r="C64" s="10"/>
      <c r="D64" s="11"/>
      <c r="E64" s="11"/>
      <c r="F64" s="22"/>
      <c r="G64" s="11"/>
      <c r="H64" s="211" t="s">
        <v>1</v>
      </c>
      <c r="I64" s="211"/>
      <c r="J64" s="211"/>
      <c r="K64" s="20"/>
      <c r="L64" s="212" t="s">
        <v>2</v>
      </c>
      <c r="M64" s="212"/>
      <c r="N64" s="212"/>
    </row>
    <row r="65" spans="1:14" ht="15.95" customHeight="1">
      <c r="A65" s="10"/>
      <c r="B65" s="10"/>
      <c r="C65" s="10"/>
      <c r="D65" s="11"/>
      <c r="E65" s="11"/>
      <c r="F65" s="49"/>
      <c r="G65" s="49"/>
      <c r="H65" s="54"/>
      <c r="I65" s="51"/>
      <c r="J65" s="74"/>
      <c r="K65" s="53"/>
      <c r="L65" s="54"/>
      <c r="M65" s="51"/>
      <c r="N65" s="50"/>
    </row>
    <row r="66" spans="1:14" ht="15.95" customHeight="1">
      <c r="A66" s="10"/>
      <c r="B66" s="10"/>
      <c r="C66" s="10"/>
      <c r="D66" s="11"/>
      <c r="E66" s="11"/>
      <c r="F66" s="49"/>
      <c r="G66" s="49"/>
      <c r="H66" s="50" t="s">
        <v>139</v>
      </c>
      <c r="I66" s="51"/>
      <c r="J66" s="50" t="s">
        <v>140</v>
      </c>
      <c r="K66" s="53"/>
      <c r="L66" s="50" t="s">
        <v>139</v>
      </c>
      <c r="M66" s="51"/>
      <c r="N66" s="50" t="s">
        <v>140</v>
      </c>
    </row>
    <row r="67" spans="1:14" ht="15.95" customHeight="1">
      <c r="A67" s="10"/>
      <c r="B67" s="10"/>
      <c r="C67" s="10"/>
      <c r="D67" s="11"/>
      <c r="E67" s="11"/>
      <c r="F67" s="49"/>
      <c r="G67" s="49"/>
      <c r="H67" s="50" t="str">
        <f>+H9</f>
        <v>31 March</v>
      </c>
      <c r="I67" s="51"/>
      <c r="J67" s="50" t="s">
        <v>45</v>
      </c>
      <c r="K67" s="53"/>
      <c r="L67" s="50" t="str">
        <f>+H67</f>
        <v>31 March</v>
      </c>
      <c r="M67" s="51"/>
      <c r="N67" s="50" t="s">
        <v>45</v>
      </c>
    </row>
    <row r="68" spans="1:14" ht="15.95" customHeight="1">
      <c r="A68" s="10"/>
      <c r="B68" s="10"/>
      <c r="C68" s="10"/>
      <c r="D68" s="11"/>
      <c r="E68" s="11"/>
      <c r="F68" s="49"/>
      <c r="G68" s="49"/>
      <c r="H68" s="50" t="str">
        <f>+H10</f>
        <v>2016</v>
      </c>
      <c r="I68" s="51"/>
      <c r="J68" s="50" t="str">
        <f>+J10</f>
        <v>2015</v>
      </c>
      <c r="K68" s="53"/>
      <c r="L68" s="50" t="str">
        <f>+H68</f>
        <v>2016</v>
      </c>
      <c r="M68" s="51"/>
      <c r="N68" s="50" t="str">
        <f>+J68</f>
        <v>2015</v>
      </c>
    </row>
    <row r="69" spans="1:14" ht="15.95" customHeight="1">
      <c r="A69" s="10"/>
      <c r="B69" s="10"/>
      <c r="C69" s="10"/>
      <c r="D69" s="11"/>
      <c r="E69" s="11"/>
      <c r="F69" s="55" t="s">
        <v>5</v>
      </c>
      <c r="G69" s="56"/>
      <c r="H69" s="18" t="s">
        <v>6</v>
      </c>
      <c r="I69" s="16"/>
      <c r="J69" s="18" t="s">
        <v>6</v>
      </c>
      <c r="K69" s="17"/>
      <c r="L69" s="18" t="s">
        <v>6</v>
      </c>
      <c r="M69" s="16"/>
      <c r="N69" s="18" t="s">
        <v>6</v>
      </c>
    </row>
    <row r="70" spans="1:14" ht="15.95" customHeight="1">
      <c r="A70" s="10"/>
      <c r="B70" s="10"/>
      <c r="C70" s="10"/>
      <c r="D70" s="11"/>
      <c r="E70" s="11"/>
      <c r="F70" s="57"/>
      <c r="G70" s="56"/>
      <c r="H70" s="54"/>
      <c r="I70" s="51"/>
      <c r="J70" s="54"/>
      <c r="K70" s="53"/>
      <c r="L70" s="54"/>
      <c r="M70" s="51"/>
      <c r="N70" s="54"/>
    </row>
    <row r="71" spans="1:14" ht="15.95" customHeight="1">
      <c r="A71" s="27" t="s">
        <v>66</v>
      </c>
      <c r="B71" s="10"/>
      <c r="C71" s="10"/>
      <c r="D71" s="3"/>
      <c r="E71" s="3"/>
      <c r="F71" s="25"/>
      <c r="G71" s="3"/>
      <c r="H71" s="75"/>
      <c r="I71" s="76"/>
      <c r="J71" s="75"/>
      <c r="K71" s="76"/>
      <c r="L71" s="75"/>
      <c r="M71" s="76"/>
      <c r="N71" s="75"/>
    </row>
    <row r="72" spans="1:14" ht="15.95" customHeight="1">
      <c r="A72" s="27"/>
      <c r="B72" s="10"/>
      <c r="C72" s="10"/>
      <c r="D72" s="3"/>
      <c r="E72" s="3"/>
      <c r="F72" s="25"/>
      <c r="G72" s="3"/>
      <c r="H72" s="75"/>
      <c r="I72" s="76"/>
      <c r="J72" s="75"/>
      <c r="K72" s="76"/>
      <c r="L72" s="75"/>
      <c r="M72" s="76"/>
      <c r="N72" s="75"/>
    </row>
    <row r="73" spans="1:14" ht="15.95" customHeight="1">
      <c r="A73" s="58" t="s">
        <v>67</v>
      </c>
      <c r="B73" s="10"/>
      <c r="C73" s="10"/>
      <c r="D73" s="11"/>
      <c r="E73" s="11"/>
      <c r="F73" s="33"/>
      <c r="G73" s="11"/>
      <c r="H73" s="61"/>
      <c r="I73" s="61"/>
      <c r="J73" s="61"/>
      <c r="K73" s="61"/>
      <c r="L73" s="61"/>
      <c r="M73" s="61"/>
      <c r="N73" s="61"/>
    </row>
    <row r="74" spans="1:14" ht="15.95" customHeight="1">
      <c r="A74" s="58"/>
      <c r="B74" s="10"/>
      <c r="C74" s="10"/>
      <c r="D74" s="11"/>
      <c r="E74" s="11"/>
      <c r="F74" s="33"/>
      <c r="G74" s="11"/>
      <c r="H74" s="61"/>
      <c r="I74" s="61"/>
      <c r="J74" s="61"/>
      <c r="K74" s="61"/>
      <c r="L74" s="61"/>
      <c r="M74" s="61"/>
      <c r="N74" s="61"/>
    </row>
    <row r="75" spans="1:14" ht="15.95" customHeight="1">
      <c r="A75" s="10" t="s">
        <v>68</v>
      </c>
      <c r="B75" s="10"/>
      <c r="C75" s="10"/>
      <c r="D75" s="10"/>
      <c r="E75" s="10"/>
      <c r="F75" s="33">
        <v>14</v>
      </c>
      <c r="G75" s="10"/>
      <c r="H75" s="88">
        <v>1835811488</v>
      </c>
      <c r="I75" s="61"/>
      <c r="J75" s="88">
        <v>1943551603</v>
      </c>
      <c r="K75" s="61"/>
      <c r="L75" s="88">
        <v>598264443</v>
      </c>
      <c r="M75" s="61"/>
      <c r="N75" s="88">
        <v>5220012108</v>
      </c>
    </row>
    <row r="76" spans="1:14" ht="15.95" customHeight="1">
      <c r="A76" s="10" t="s">
        <v>69</v>
      </c>
      <c r="B76" s="10"/>
      <c r="C76" s="10"/>
      <c r="D76" s="10"/>
      <c r="E76" s="10"/>
      <c r="F76" s="33"/>
      <c r="G76" s="10"/>
      <c r="H76" s="88">
        <v>297383835</v>
      </c>
      <c r="I76" s="61"/>
      <c r="J76" s="88">
        <v>247130600</v>
      </c>
      <c r="K76" s="61"/>
      <c r="L76" s="88">
        <v>33742171</v>
      </c>
      <c r="M76" s="61"/>
      <c r="N76" s="88">
        <v>5436802</v>
      </c>
    </row>
    <row r="77" spans="1:14" ht="15.95" customHeight="1">
      <c r="A77" s="10" t="s">
        <v>70</v>
      </c>
      <c r="B77" s="10"/>
      <c r="C77" s="10"/>
      <c r="D77" s="10"/>
      <c r="E77" s="10"/>
      <c r="F77" s="33">
        <v>22</v>
      </c>
      <c r="G77" s="10"/>
      <c r="H77" s="88">
        <v>0</v>
      </c>
      <c r="I77" s="61"/>
      <c r="J77" s="88">
        <v>0</v>
      </c>
      <c r="K77" s="61"/>
      <c r="L77" s="88">
        <v>553798528</v>
      </c>
      <c r="M77" s="61"/>
      <c r="N77" s="88">
        <v>489908990</v>
      </c>
    </row>
    <row r="78" spans="1:14" ht="15.95" customHeight="1">
      <c r="A78" s="10" t="s">
        <v>71</v>
      </c>
      <c r="B78" s="10"/>
      <c r="C78" s="10"/>
      <c r="D78" s="10"/>
      <c r="E78" s="10"/>
      <c r="F78" s="33"/>
      <c r="G78" s="11"/>
      <c r="H78" s="88">
        <v>40000000</v>
      </c>
      <c r="I78" s="61"/>
      <c r="J78" s="88">
        <v>40000000</v>
      </c>
      <c r="K78" s="61"/>
      <c r="L78" s="88">
        <v>0</v>
      </c>
      <c r="M78" s="61"/>
      <c r="N78" s="88">
        <v>0</v>
      </c>
    </row>
    <row r="79" spans="1:14" ht="15.95" customHeight="1">
      <c r="A79" s="10" t="s">
        <v>72</v>
      </c>
      <c r="B79" s="10"/>
      <c r="C79" s="10"/>
      <c r="D79" s="10"/>
      <c r="E79" s="10"/>
      <c r="F79" s="25"/>
      <c r="G79" s="11"/>
      <c r="H79" s="88"/>
      <c r="I79" s="61"/>
      <c r="J79" s="88"/>
      <c r="K79" s="61"/>
      <c r="L79" s="88"/>
      <c r="M79" s="61"/>
      <c r="N79" s="88"/>
    </row>
    <row r="80" spans="1:14" ht="15.95" customHeight="1">
      <c r="A80" s="10"/>
      <c r="B80" s="10" t="s">
        <v>73</v>
      </c>
      <c r="C80" s="10"/>
      <c r="D80" s="10"/>
      <c r="E80" s="10"/>
      <c r="F80" s="25">
        <v>15</v>
      </c>
      <c r="G80" s="11"/>
      <c r="H80" s="88">
        <v>98702400</v>
      </c>
      <c r="I80" s="61"/>
      <c r="J80" s="88">
        <v>809218920</v>
      </c>
      <c r="K80" s="61"/>
      <c r="L80" s="88">
        <v>98702400</v>
      </c>
      <c r="M80" s="61"/>
      <c r="N80" s="88">
        <v>729218920</v>
      </c>
    </row>
    <row r="81" spans="1:14" ht="15.95" customHeight="1">
      <c r="A81" s="10" t="s">
        <v>244</v>
      </c>
      <c r="B81" s="10"/>
      <c r="C81" s="10"/>
      <c r="D81" s="10"/>
      <c r="E81" s="10"/>
      <c r="F81" s="25">
        <v>15</v>
      </c>
      <c r="G81" s="11"/>
      <c r="H81" s="88">
        <v>1499559367</v>
      </c>
      <c r="I81" s="61"/>
      <c r="J81" s="88">
        <v>1492928518</v>
      </c>
      <c r="K81" s="61"/>
      <c r="L81" s="88">
        <v>1499559367</v>
      </c>
      <c r="M81" s="61"/>
      <c r="N81" s="88">
        <v>1492928518</v>
      </c>
    </row>
    <row r="82" spans="1:14" ht="15.95" customHeight="1">
      <c r="A82" s="10" t="s">
        <v>85</v>
      </c>
      <c r="B82" s="10"/>
      <c r="C82" s="10"/>
      <c r="D82" s="10"/>
      <c r="E82" s="10"/>
      <c r="F82" s="25"/>
      <c r="G82" s="11"/>
      <c r="H82" s="3"/>
      <c r="I82" s="3"/>
      <c r="J82" s="3"/>
      <c r="K82" s="3"/>
      <c r="L82" s="3"/>
      <c r="M82" s="3"/>
      <c r="N82" s="3"/>
    </row>
    <row r="83" spans="1:14" ht="15.95" customHeight="1">
      <c r="A83" s="10"/>
      <c r="B83" s="10" t="s">
        <v>243</v>
      </c>
      <c r="C83" s="10"/>
      <c r="D83" s="10"/>
      <c r="E83" s="10"/>
      <c r="F83" s="25">
        <v>16</v>
      </c>
      <c r="G83" s="11"/>
      <c r="H83" s="88">
        <v>80566761</v>
      </c>
      <c r="I83" s="61"/>
      <c r="J83" s="88">
        <v>107422348</v>
      </c>
      <c r="K83" s="61"/>
      <c r="L83" s="88">
        <v>11552361</v>
      </c>
      <c r="M83" s="61"/>
      <c r="N83" s="88">
        <v>15403147</v>
      </c>
    </row>
    <row r="84" spans="1:14" ht="15.95" customHeight="1">
      <c r="A84" s="10" t="s">
        <v>74</v>
      </c>
      <c r="B84" s="10"/>
      <c r="C84" s="10"/>
      <c r="D84" s="10"/>
      <c r="E84" s="10"/>
      <c r="F84" s="25"/>
      <c r="G84" s="11"/>
      <c r="H84" s="88">
        <v>62894900</v>
      </c>
      <c r="I84" s="61"/>
      <c r="J84" s="88">
        <v>55019036</v>
      </c>
      <c r="K84" s="61"/>
      <c r="L84" s="88">
        <v>0</v>
      </c>
      <c r="M84" s="61"/>
      <c r="N84" s="88">
        <v>0</v>
      </c>
    </row>
    <row r="85" spans="1:14" ht="15.95" customHeight="1">
      <c r="A85" s="10" t="s">
        <v>75</v>
      </c>
      <c r="B85" s="10"/>
      <c r="C85" s="10"/>
      <c r="D85" s="10"/>
      <c r="E85" s="10"/>
      <c r="F85" s="25"/>
      <c r="G85" s="11"/>
      <c r="H85" s="88">
        <v>374068987</v>
      </c>
      <c r="I85" s="61"/>
      <c r="J85" s="88">
        <v>111999129</v>
      </c>
      <c r="K85" s="61"/>
      <c r="L85" s="88">
        <v>67877557</v>
      </c>
      <c r="M85" s="61"/>
      <c r="N85" s="88">
        <v>40196958</v>
      </c>
    </row>
    <row r="86" spans="1:14" ht="15.95" customHeight="1">
      <c r="A86" s="10" t="s">
        <v>76</v>
      </c>
      <c r="B86" s="10"/>
      <c r="C86" s="10"/>
      <c r="D86" s="10"/>
      <c r="E86" s="10"/>
      <c r="F86" s="25"/>
      <c r="G86" s="11"/>
      <c r="H86" s="88"/>
      <c r="I86" s="61"/>
      <c r="J86" s="88"/>
      <c r="K86" s="61"/>
      <c r="L86" s="88"/>
      <c r="M86" s="61"/>
      <c r="N86" s="88"/>
    </row>
    <row r="87" spans="1:14" ht="15.95" customHeight="1">
      <c r="A87" s="10"/>
      <c r="B87" s="10" t="s">
        <v>245</v>
      </c>
      <c r="C87" s="10"/>
      <c r="D87" s="11"/>
      <c r="E87" s="11"/>
      <c r="F87" s="25">
        <v>9</v>
      </c>
      <c r="G87" s="11"/>
      <c r="H87" s="91">
        <v>144894773</v>
      </c>
      <c r="I87" s="61"/>
      <c r="J87" s="91">
        <v>144773684</v>
      </c>
      <c r="K87" s="61"/>
      <c r="L87" s="91">
        <v>3324840</v>
      </c>
      <c r="M87" s="61"/>
      <c r="N87" s="91">
        <v>3324840</v>
      </c>
    </row>
    <row r="88" spans="1:14" ht="15.95" customHeight="1">
      <c r="A88" s="10"/>
      <c r="B88" s="10"/>
      <c r="C88" s="10"/>
      <c r="D88" s="11"/>
      <c r="E88" s="11"/>
      <c r="F88" s="25"/>
      <c r="G88" s="11"/>
      <c r="H88" s="90"/>
      <c r="I88" s="90"/>
      <c r="J88" s="23"/>
      <c r="K88" s="90"/>
      <c r="L88" s="90"/>
      <c r="M88" s="90"/>
      <c r="N88" s="23"/>
    </row>
    <row r="89" spans="1:14" ht="15.95" customHeight="1">
      <c r="A89" s="27" t="s">
        <v>77</v>
      </c>
      <c r="B89" s="10"/>
      <c r="C89" s="10"/>
      <c r="D89" s="11"/>
      <c r="E89" s="64"/>
      <c r="F89" s="33"/>
      <c r="G89" s="11"/>
      <c r="H89" s="91">
        <f>SUM(H75:H87)</f>
        <v>4433882511</v>
      </c>
      <c r="I89" s="61"/>
      <c r="J89" s="91">
        <f>SUM(J75:J87)</f>
        <v>4952043838</v>
      </c>
      <c r="K89" s="61"/>
      <c r="L89" s="91">
        <f>SUM(L75:L87)</f>
        <v>2866821667</v>
      </c>
      <c r="M89" s="61"/>
      <c r="N89" s="91">
        <f>SUM(N75:N87)</f>
        <v>7996430283</v>
      </c>
    </row>
    <row r="90" spans="1:14" ht="15.95" customHeight="1">
      <c r="A90" s="10"/>
      <c r="B90" s="10"/>
      <c r="C90" s="10"/>
      <c r="D90" s="11"/>
      <c r="E90" s="11"/>
      <c r="F90" s="33"/>
      <c r="G90" s="11"/>
      <c r="H90" s="61"/>
      <c r="I90" s="61"/>
      <c r="J90" s="61"/>
      <c r="K90" s="61"/>
      <c r="L90" s="61"/>
      <c r="M90" s="61"/>
      <c r="N90" s="61"/>
    </row>
    <row r="91" spans="1:14" ht="15.95" customHeight="1">
      <c r="A91" s="27" t="s">
        <v>78</v>
      </c>
      <c r="B91" s="10"/>
      <c r="C91" s="10"/>
      <c r="D91" s="11"/>
      <c r="E91" s="11"/>
      <c r="F91" s="33"/>
      <c r="G91" s="11"/>
      <c r="H91" s="61"/>
      <c r="I91" s="61"/>
      <c r="J91" s="61"/>
      <c r="K91" s="61"/>
      <c r="L91" s="61"/>
      <c r="M91" s="61"/>
      <c r="N91" s="61"/>
    </row>
    <row r="92" spans="1:14" ht="15.95" customHeight="1">
      <c r="A92" s="10"/>
      <c r="B92" s="10"/>
      <c r="C92" s="10"/>
      <c r="D92" s="11"/>
      <c r="E92" s="11"/>
      <c r="F92" s="33"/>
      <c r="G92" s="11"/>
      <c r="H92" s="61"/>
      <c r="I92" s="61"/>
      <c r="J92" s="61"/>
      <c r="K92" s="61"/>
      <c r="L92" s="61"/>
      <c r="M92" s="61"/>
      <c r="N92" s="61"/>
    </row>
    <row r="93" spans="1:14" ht="15.95" customHeight="1">
      <c r="A93" s="10" t="s">
        <v>79</v>
      </c>
      <c r="B93" s="10"/>
      <c r="C93" s="11"/>
      <c r="D93" s="3"/>
      <c r="E93" s="11"/>
      <c r="F93" s="33"/>
      <c r="G93" s="11"/>
      <c r="H93" s="61"/>
      <c r="I93" s="61"/>
      <c r="J93" s="61"/>
      <c r="K93" s="61"/>
      <c r="L93" s="61"/>
      <c r="M93" s="61"/>
      <c r="N93" s="61"/>
    </row>
    <row r="94" spans="1:14" ht="15.95" customHeight="1">
      <c r="A94" s="10"/>
      <c r="B94" s="10" t="s">
        <v>80</v>
      </c>
      <c r="C94" s="11"/>
      <c r="D94" s="3"/>
      <c r="E94" s="11"/>
      <c r="F94" s="33">
        <v>22</v>
      </c>
      <c r="G94" s="11"/>
      <c r="H94" s="88">
        <v>0</v>
      </c>
      <c r="I94" s="61"/>
      <c r="J94" s="88">
        <v>0</v>
      </c>
      <c r="K94" s="61"/>
      <c r="L94" s="88">
        <v>1074163220</v>
      </c>
      <c r="M94" s="61"/>
      <c r="N94" s="88">
        <v>1091906620</v>
      </c>
    </row>
    <row r="95" spans="1:14" ht="15.95" customHeight="1">
      <c r="A95" s="10" t="s">
        <v>81</v>
      </c>
      <c r="B95" s="10"/>
      <c r="C95" s="11"/>
      <c r="D95" s="3"/>
      <c r="E95" s="11"/>
      <c r="F95" s="3"/>
      <c r="G95" s="3"/>
      <c r="H95" s="88"/>
      <c r="I95" s="61"/>
      <c r="J95" s="88"/>
      <c r="K95" s="61"/>
      <c r="L95" s="88"/>
      <c r="M95" s="61"/>
      <c r="N95" s="88"/>
    </row>
    <row r="96" spans="1:14" ht="15.95" customHeight="1">
      <c r="A96" s="10"/>
      <c r="B96" s="10" t="s">
        <v>73</v>
      </c>
      <c r="C96" s="11"/>
      <c r="D96" s="3"/>
      <c r="E96" s="11"/>
      <c r="F96" s="33">
        <v>15</v>
      </c>
      <c r="G96" s="11"/>
      <c r="H96" s="88">
        <v>101150000</v>
      </c>
      <c r="I96" s="61"/>
      <c r="J96" s="88">
        <v>198775000</v>
      </c>
      <c r="K96" s="61"/>
      <c r="L96" s="88">
        <v>101150000</v>
      </c>
      <c r="M96" s="61"/>
      <c r="N96" s="88">
        <v>120900000</v>
      </c>
    </row>
    <row r="97" spans="1:14" ht="15.95" customHeight="1">
      <c r="A97" s="10" t="s">
        <v>82</v>
      </c>
      <c r="B97" s="10"/>
      <c r="C97" s="11"/>
      <c r="D97" s="3"/>
      <c r="E97" s="11"/>
      <c r="F97" s="33">
        <v>15</v>
      </c>
      <c r="G97" s="11"/>
      <c r="H97" s="88">
        <v>12401063333</v>
      </c>
      <c r="I97" s="61"/>
      <c r="J97" s="88">
        <v>12405883551</v>
      </c>
      <c r="K97" s="61"/>
      <c r="L97" s="88">
        <v>12401063333</v>
      </c>
      <c r="M97" s="61"/>
      <c r="N97" s="88">
        <v>12405883551</v>
      </c>
    </row>
    <row r="98" spans="1:14" ht="15.95" customHeight="1">
      <c r="A98" s="10" t="s">
        <v>83</v>
      </c>
      <c r="B98" s="10"/>
      <c r="C98" s="10"/>
      <c r="D98" s="11"/>
      <c r="E98" s="11"/>
      <c r="F98" s="33"/>
      <c r="G98" s="11"/>
      <c r="H98" s="88">
        <v>125914727</v>
      </c>
      <c r="I98" s="61"/>
      <c r="J98" s="88">
        <v>113885978</v>
      </c>
      <c r="K98" s="61"/>
      <c r="L98" s="88">
        <v>0</v>
      </c>
      <c r="M98" s="61"/>
      <c r="N98" s="88">
        <v>0</v>
      </c>
    </row>
    <row r="99" spans="1:14" ht="15.95" customHeight="1">
      <c r="A99" s="10" t="s">
        <v>84</v>
      </c>
      <c r="B99" s="10"/>
      <c r="C99" s="10"/>
      <c r="D99" s="11"/>
      <c r="E99" s="11"/>
      <c r="F99" s="33"/>
      <c r="G99" s="11"/>
      <c r="H99" s="88">
        <v>75390703</v>
      </c>
      <c r="I99" s="61"/>
      <c r="J99" s="88">
        <v>75354651</v>
      </c>
      <c r="K99" s="61"/>
      <c r="L99" s="88">
        <v>29854784</v>
      </c>
      <c r="M99" s="61"/>
      <c r="N99" s="88">
        <v>31223089</v>
      </c>
    </row>
    <row r="100" spans="1:14" ht="15.95" customHeight="1">
      <c r="A100" s="10" t="s">
        <v>220</v>
      </c>
      <c r="B100" s="10"/>
      <c r="C100" s="10"/>
      <c r="D100" s="11"/>
      <c r="E100" s="11"/>
      <c r="F100" s="33"/>
      <c r="G100" s="11"/>
      <c r="H100" s="3"/>
      <c r="I100" s="3"/>
      <c r="J100" s="3"/>
      <c r="K100" s="3"/>
      <c r="L100" s="3"/>
      <c r="M100" s="3"/>
      <c r="N100" s="3"/>
    </row>
    <row r="101" spans="1:14" ht="15.95" customHeight="1">
      <c r="A101" s="10"/>
      <c r="B101" s="10" t="s">
        <v>221</v>
      </c>
      <c r="C101" s="10"/>
      <c r="D101" s="11"/>
      <c r="E101" s="11"/>
      <c r="F101" s="33"/>
      <c r="G101" s="11"/>
      <c r="H101" s="88">
        <v>156351443</v>
      </c>
      <c r="I101" s="61"/>
      <c r="J101" s="88">
        <v>157880953</v>
      </c>
      <c r="K101" s="61"/>
      <c r="L101" s="88">
        <v>573490000</v>
      </c>
      <c r="M101" s="61"/>
      <c r="N101" s="88">
        <v>40975792</v>
      </c>
    </row>
    <row r="102" spans="1:14" ht="15.95" customHeight="1">
      <c r="A102" s="10" t="s">
        <v>86</v>
      </c>
      <c r="B102" s="10"/>
      <c r="C102" s="11"/>
      <c r="D102" s="3"/>
      <c r="E102" s="11"/>
      <c r="F102" s="33"/>
      <c r="G102" s="11"/>
      <c r="H102" s="91">
        <v>291412730</v>
      </c>
      <c r="I102" s="61"/>
      <c r="J102" s="91">
        <v>292721318</v>
      </c>
      <c r="K102" s="61"/>
      <c r="L102" s="91">
        <v>103148334</v>
      </c>
      <c r="M102" s="61"/>
      <c r="N102" s="91">
        <v>92908479</v>
      </c>
    </row>
    <row r="103" spans="1:14" ht="15.95" customHeight="1">
      <c r="A103" s="10"/>
      <c r="B103" s="10"/>
      <c r="C103" s="10"/>
      <c r="D103" s="11"/>
      <c r="E103" s="11"/>
      <c r="F103" s="25"/>
      <c r="G103" s="11"/>
      <c r="H103" s="90"/>
      <c r="I103" s="90"/>
      <c r="J103" s="23"/>
      <c r="K103" s="90"/>
      <c r="L103" s="90"/>
      <c r="M103" s="90"/>
      <c r="N103" s="23"/>
    </row>
    <row r="104" spans="1:14" ht="15.95" customHeight="1">
      <c r="A104" s="63" t="s">
        <v>87</v>
      </c>
      <c r="B104" s="10"/>
      <c r="C104" s="10"/>
      <c r="D104" s="3"/>
      <c r="E104" s="64"/>
      <c r="F104" s="33"/>
      <c r="G104" s="11"/>
      <c r="H104" s="91">
        <f>SUM(H94:H102)</f>
        <v>13151282936</v>
      </c>
      <c r="I104" s="70"/>
      <c r="J104" s="91">
        <f>SUM(J94:J102)</f>
        <v>13244501451</v>
      </c>
      <c r="K104" s="70"/>
      <c r="L104" s="91">
        <f>SUM(L94:L102)</f>
        <v>14282869671</v>
      </c>
      <c r="M104" s="70"/>
      <c r="N104" s="91">
        <f>SUM(N94:N102)</f>
        <v>13783797531</v>
      </c>
    </row>
    <row r="105" spans="1:14" ht="15.95" customHeight="1">
      <c r="A105" s="10"/>
      <c r="B105" s="10"/>
      <c r="C105" s="10"/>
      <c r="D105" s="11"/>
      <c r="E105" s="11"/>
      <c r="F105" s="25"/>
      <c r="G105" s="11"/>
      <c r="H105" s="90"/>
      <c r="I105" s="90"/>
      <c r="J105" s="23"/>
      <c r="K105" s="90"/>
      <c r="L105" s="90"/>
      <c r="M105" s="90"/>
      <c r="N105" s="23"/>
    </row>
    <row r="106" spans="1:14" ht="15.95" customHeight="1">
      <c r="A106" s="63" t="s">
        <v>88</v>
      </c>
      <c r="B106" s="10"/>
      <c r="C106" s="10"/>
      <c r="D106" s="11"/>
      <c r="E106" s="3"/>
      <c r="F106" s="22"/>
      <c r="G106" s="11"/>
      <c r="H106" s="91">
        <f>+H89+H104</f>
        <v>17585165447</v>
      </c>
      <c r="I106" s="61"/>
      <c r="J106" s="91">
        <f>+J89+J104</f>
        <v>18196545289</v>
      </c>
      <c r="K106" s="61"/>
      <c r="L106" s="91">
        <f>+L89+L104</f>
        <v>17149691338</v>
      </c>
      <c r="M106" s="61"/>
      <c r="N106" s="91">
        <f>+N89+N104</f>
        <v>21780227814</v>
      </c>
    </row>
    <row r="107" spans="1:14" ht="15.95" customHeight="1">
      <c r="A107" s="10"/>
      <c r="B107" s="10"/>
      <c r="C107" s="10"/>
      <c r="D107" s="11"/>
      <c r="E107" s="11"/>
      <c r="F107" s="22"/>
      <c r="G107" s="11"/>
      <c r="H107" s="23"/>
      <c r="I107" s="23"/>
      <c r="J107" s="23"/>
      <c r="K107" s="23"/>
      <c r="L107" s="23"/>
      <c r="M107" s="23"/>
      <c r="N107" s="78"/>
    </row>
    <row r="108" spans="1:14" ht="15.95" customHeight="1">
      <c r="A108" s="10"/>
      <c r="B108" s="10"/>
      <c r="C108" s="10"/>
      <c r="D108" s="11"/>
      <c r="E108" s="11"/>
      <c r="F108" s="22"/>
      <c r="G108" s="11"/>
      <c r="H108" s="23"/>
      <c r="I108" s="23"/>
      <c r="J108" s="23"/>
      <c r="K108" s="23"/>
      <c r="L108" s="23"/>
      <c r="M108" s="23"/>
      <c r="N108" s="78"/>
    </row>
    <row r="109" spans="1:14" ht="15.95" customHeight="1">
      <c r="A109" s="10"/>
      <c r="B109" s="10"/>
      <c r="C109" s="10"/>
      <c r="D109" s="11"/>
      <c r="E109" s="11"/>
      <c r="F109" s="22"/>
      <c r="G109" s="11"/>
      <c r="H109" s="23"/>
      <c r="I109" s="23"/>
      <c r="J109" s="23"/>
      <c r="K109" s="23"/>
      <c r="L109" s="23"/>
      <c r="M109" s="23"/>
      <c r="N109" s="78"/>
    </row>
    <row r="110" spans="1:14" ht="15.95" customHeight="1">
      <c r="A110" s="10"/>
      <c r="B110" s="10"/>
      <c r="C110" s="10"/>
      <c r="D110" s="11"/>
      <c r="E110" s="11"/>
      <c r="F110" s="22"/>
      <c r="G110" s="11"/>
      <c r="H110" s="23"/>
      <c r="I110" s="23"/>
      <c r="J110" s="23"/>
      <c r="K110" s="23"/>
      <c r="L110" s="23"/>
      <c r="M110" s="23"/>
      <c r="N110" s="78"/>
    </row>
    <row r="111" spans="1:14" ht="15.95" customHeight="1">
      <c r="A111" s="10"/>
      <c r="B111" s="10"/>
      <c r="C111" s="10"/>
      <c r="D111" s="11"/>
      <c r="E111" s="11"/>
      <c r="F111" s="22"/>
      <c r="G111" s="11"/>
      <c r="H111" s="23"/>
      <c r="I111" s="23"/>
      <c r="J111" s="23"/>
      <c r="K111" s="23"/>
      <c r="L111" s="23"/>
      <c r="M111" s="23"/>
      <c r="N111" s="78"/>
    </row>
    <row r="112" spans="1:14" ht="15.95" customHeight="1">
      <c r="A112" s="10"/>
      <c r="B112" s="10"/>
      <c r="C112" s="10"/>
      <c r="D112" s="11"/>
      <c r="E112" s="11"/>
      <c r="F112" s="22"/>
      <c r="G112" s="11"/>
      <c r="H112" s="23"/>
      <c r="I112" s="23"/>
      <c r="J112" s="23"/>
      <c r="K112" s="23"/>
      <c r="L112" s="23"/>
      <c r="M112" s="23"/>
      <c r="N112" s="78"/>
    </row>
    <row r="113" spans="1:14" ht="15.95" customHeight="1">
      <c r="A113" s="10"/>
      <c r="B113" s="10"/>
      <c r="C113" s="10"/>
      <c r="D113" s="11"/>
      <c r="E113" s="11"/>
      <c r="F113" s="22"/>
      <c r="G113" s="11"/>
      <c r="H113" s="23"/>
      <c r="I113" s="23"/>
      <c r="J113" s="23"/>
      <c r="K113" s="23"/>
      <c r="L113" s="23"/>
      <c r="M113" s="23"/>
      <c r="N113" s="78"/>
    </row>
    <row r="114" spans="1:14" ht="15.95" customHeight="1">
      <c r="A114" s="10"/>
      <c r="B114" s="10"/>
      <c r="C114" s="10"/>
      <c r="D114" s="11"/>
      <c r="E114" s="11"/>
      <c r="F114" s="22"/>
      <c r="G114" s="11"/>
      <c r="H114" s="23"/>
      <c r="I114" s="23"/>
      <c r="J114" s="23"/>
      <c r="K114" s="23"/>
      <c r="L114" s="23"/>
      <c r="M114" s="23"/>
      <c r="N114" s="78"/>
    </row>
    <row r="115" spans="1:14" ht="14.25" customHeight="1">
      <c r="A115" s="10"/>
      <c r="B115" s="10"/>
      <c r="C115" s="10"/>
      <c r="D115" s="11"/>
      <c r="E115" s="11"/>
      <c r="F115" s="22"/>
      <c r="G115" s="11"/>
      <c r="H115" s="23"/>
      <c r="I115" s="23"/>
      <c r="J115" s="23"/>
      <c r="K115" s="23"/>
      <c r="L115" s="23"/>
      <c r="M115" s="23"/>
      <c r="N115" s="78"/>
    </row>
    <row r="116" spans="1:14" ht="6" customHeight="1">
      <c r="A116" s="10"/>
      <c r="B116" s="10"/>
      <c r="C116" s="10"/>
      <c r="D116" s="11"/>
      <c r="E116" s="11"/>
      <c r="F116" s="22"/>
      <c r="G116" s="11"/>
      <c r="H116" s="23"/>
      <c r="I116" s="23"/>
      <c r="J116" s="23"/>
      <c r="K116" s="23"/>
      <c r="L116" s="23"/>
      <c r="M116" s="23"/>
      <c r="N116" s="78"/>
    </row>
    <row r="117" spans="1:14" ht="20.100000000000001" customHeight="1">
      <c r="A117" s="36" t="str">
        <f>A58</f>
        <v>The condensed notes to the interim financial information are an integral part of these interim financial information.</v>
      </c>
      <c r="B117" s="36"/>
      <c r="C117" s="36"/>
      <c r="D117" s="71"/>
      <c r="E117" s="71"/>
      <c r="F117" s="79"/>
      <c r="G117" s="71"/>
      <c r="H117" s="72"/>
      <c r="I117" s="72"/>
      <c r="J117" s="72"/>
      <c r="K117" s="72"/>
      <c r="L117" s="72"/>
      <c r="M117" s="72"/>
      <c r="N117" s="72"/>
    </row>
    <row r="118" spans="1:14" ht="15.95" customHeight="1">
      <c r="A118" s="213" t="s">
        <v>42</v>
      </c>
      <c r="B118" s="213"/>
      <c r="C118" s="213"/>
      <c r="D118" s="213"/>
      <c r="E118" s="213"/>
      <c r="F118" s="213"/>
      <c r="G118" s="213"/>
      <c r="H118" s="213"/>
      <c r="I118" s="213"/>
      <c r="J118" s="213"/>
      <c r="K118" s="213"/>
      <c r="L118" s="213"/>
      <c r="M118" s="213"/>
      <c r="N118" s="213"/>
    </row>
    <row r="119" spans="1:14" ht="15.95" customHeight="1">
      <c r="A119" s="213" t="s">
        <v>65</v>
      </c>
      <c r="B119" s="213"/>
      <c r="C119" s="213"/>
      <c r="D119" s="213"/>
      <c r="E119" s="213"/>
      <c r="F119" s="213"/>
      <c r="G119" s="213"/>
      <c r="H119" s="213"/>
      <c r="I119" s="213"/>
      <c r="J119" s="213"/>
      <c r="K119" s="213"/>
      <c r="L119" s="213"/>
      <c r="M119" s="213"/>
      <c r="N119" s="213"/>
    </row>
    <row r="120" spans="1:14" ht="15.95" customHeight="1">
      <c r="A120" s="210" t="str">
        <f>+A3</f>
        <v>As at 31 March 2016</v>
      </c>
      <c r="B120" s="210"/>
      <c r="C120" s="210"/>
      <c r="D120" s="210"/>
      <c r="E120" s="210"/>
      <c r="F120" s="210"/>
      <c r="G120" s="210"/>
      <c r="H120" s="210"/>
      <c r="I120" s="210"/>
      <c r="J120" s="210"/>
      <c r="K120" s="210"/>
      <c r="L120" s="210"/>
      <c r="M120" s="210"/>
      <c r="N120" s="210"/>
    </row>
    <row r="121" spans="1:14" ht="15.95" customHeight="1">
      <c r="A121" s="7"/>
      <c r="B121" s="7"/>
      <c r="C121" s="7"/>
      <c r="D121" s="7"/>
      <c r="E121" s="7"/>
      <c r="F121" s="7"/>
      <c r="G121" s="7"/>
      <c r="H121" s="73"/>
      <c r="I121" s="73"/>
      <c r="J121" s="73"/>
      <c r="K121" s="73"/>
      <c r="L121" s="73"/>
      <c r="M121" s="73"/>
      <c r="N121" s="73"/>
    </row>
    <row r="122" spans="1:14" ht="15.95" customHeight="1">
      <c r="A122" s="10"/>
      <c r="B122" s="10"/>
      <c r="C122" s="10"/>
      <c r="D122" s="11"/>
      <c r="E122" s="11"/>
      <c r="F122" s="22"/>
      <c r="G122" s="11"/>
      <c r="H122" s="23"/>
      <c r="I122" s="23"/>
      <c r="J122" s="23"/>
      <c r="K122" s="23"/>
      <c r="L122" s="23"/>
      <c r="M122" s="23"/>
      <c r="N122" s="23"/>
    </row>
    <row r="123" spans="1:14" ht="15.95" customHeight="1">
      <c r="A123" s="10"/>
      <c r="B123" s="10"/>
      <c r="C123" s="10"/>
      <c r="D123" s="11"/>
      <c r="E123" s="11"/>
      <c r="F123" s="22"/>
      <c r="G123" s="11"/>
      <c r="H123" s="211" t="s">
        <v>1</v>
      </c>
      <c r="I123" s="211"/>
      <c r="J123" s="211"/>
      <c r="K123" s="20"/>
      <c r="L123" s="212" t="s">
        <v>2</v>
      </c>
      <c r="M123" s="212"/>
      <c r="N123" s="212"/>
    </row>
    <row r="124" spans="1:14" ht="15.95" customHeight="1">
      <c r="A124" s="10"/>
      <c r="B124" s="10"/>
      <c r="C124" s="10"/>
      <c r="D124" s="11"/>
      <c r="E124" s="11"/>
      <c r="F124" s="49"/>
      <c r="G124" s="49"/>
      <c r="H124" s="50" t="s">
        <v>139</v>
      </c>
      <c r="I124" s="51"/>
      <c r="J124" s="50" t="s">
        <v>140</v>
      </c>
      <c r="K124" s="53"/>
      <c r="L124" s="50" t="s">
        <v>139</v>
      </c>
      <c r="M124" s="51"/>
      <c r="N124" s="50" t="s">
        <v>140</v>
      </c>
    </row>
    <row r="125" spans="1:14" ht="15.95" customHeight="1">
      <c r="A125" s="10"/>
      <c r="B125" s="10"/>
      <c r="C125" s="10"/>
      <c r="D125" s="11"/>
      <c r="E125" s="11"/>
      <c r="F125" s="49"/>
      <c r="G125" s="49"/>
      <c r="H125" s="50" t="str">
        <f>+H67</f>
        <v>31 March</v>
      </c>
      <c r="I125" s="51"/>
      <c r="J125" s="50" t="str">
        <f>+J67</f>
        <v>31 December</v>
      </c>
      <c r="K125" s="53"/>
      <c r="L125" s="50" t="str">
        <f>+L67</f>
        <v>31 March</v>
      </c>
      <c r="M125" s="51"/>
      <c r="N125" s="50" t="str">
        <f>+N67</f>
        <v>31 December</v>
      </c>
    </row>
    <row r="126" spans="1:14" ht="15.95" customHeight="1">
      <c r="A126" s="10"/>
      <c r="B126" s="10"/>
      <c r="C126" s="10"/>
      <c r="D126" s="3"/>
      <c r="E126" s="3"/>
      <c r="F126" s="49"/>
      <c r="G126" s="49"/>
      <c r="H126" s="50" t="str">
        <f>+H68</f>
        <v>2016</v>
      </c>
      <c r="I126" s="51"/>
      <c r="J126" s="50" t="s">
        <v>4</v>
      </c>
      <c r="K126" s="53"/>
      <c r="L126" s="50" t="str">
        <f>+H126</f>
        <v>2016</v>
      </c>
      <c r="M126" s="51"/>
      <c r="N126" s="50" t="str">
        <f>+J126</f>
        <v>2015</v>
      </c>
    </row>
    <row r="127" spans="1:14" ht="15.95" customHeight="1">
      <c r="A127" s="10"/>
      <c r="B127" s="10"/>
      <c r="C127" s="10"/>
      <c r="D127" s="3"/>
      <c r="E127" s="3"/>
      <c r="F127" s="57"/>
      <c r="G127" s="56"/>
      <c r="H127" s="18" t="s">
        <v>6</v>
      </c>
      <c r="I127" s="16"/>
      <c r="J127" s="18" t="s">
        <v>6</v>
      </c>
      <c r="K127" s="17"/>
      <c r="L127" s="18" t="s">
        <v>6</v>
      </c>
      <c r="M127" s="16"/>
      <c r="N127" s="18" t="s">
        <v>6</v>
      </c>
    </row>
    <row r="128" spans="1:14" ht="15.95" customHeight="1">
      <c r="A128" s="10"/>
      <c r="B128" s="10"/>
      <c r="C128" s="10"/>
      <c r="D128" s="3"/>
      <c r="E128" s="3"/>
      <c r="F128" s="57"/>
      <c r="G128" s="56"/>
      <c r="H128" s="54"/>
      <c r="I128" s="51"/>
      <c r="J128" s="54"/>
      <c r="K128" s="53"/>
      <c r="L128" s="54"/>
      <c r="M128" s="51"/>
      <c r="N128" s="54"/>
    </row>
    <row r="129" spans="1:14" ht="15.95" customHeight="1">
      <c r="A129" s="27" t="s">
        <v>89</v>
      </c>
      <c r="B129" s="192"/>
      <c r="C129" s="192"/>
      <c r="D129" s="192"/>
      <c r="E129" s="192"/>
      <c r="F129" s="19"/>
      <c r="G129" s="3"/>
      <c r="H129" s="23"/>
      <c r="I129" s="80"/>
      <c r="J129" s="80"/>
      <c r="K129" s="80"/>
      <c r="L129" s="23"/>
      <c r="M129" s="80"/>
      <c r="N129" s="80"/>
    </row>
    <row r="130" spans="1:14" ht="15.95" customHeight="1">
      <c r="A130" s="192"/>
      <c r="B130" s="192"/>
      <c r="C130" s="192"/>
      <c r="D130" s="192"/>
      <c r="E130" s="192"/>
      <c r="F130" s="19"/>
      <c r="G130" s="3"/>
      <c r="H130" s="23"/>
      <c r="I130" s="80"/>
      <c r="J130" s="80"/>
      <c r="K130" s="80"/>
      <c r="L130" s="23"/>
      <c r="M130" s="80"/>
      <c r="N130" s="80"/>
    </row>
    <row r="131" spans="1:14" ht="15.95" customHeight="1">
      <c r="A131" s="27" t="s">
        <v>263</v>
      </c>
      <c r="B131" s="10"/>
      <c r="C131" s="10"/>
      <c r="D131" s="11"/>
      <c r="E131" s="11"/>
      <c r="F131" s="33"/>
      <c r="G131" s="11"/>
      <c r="H131" s="61"/>
      <c r="I131" s="61"/>
      <c r="J131" s="61"/>
      <c r="K131" s="61"/>
      <c r="L131" s="61"/>
      <c r="M131" s="61"/>
      <c r="N131" s="61"/>
    </row>
    <row r="132" spans="1:14" ht="15.95" customHeight="1">
      <c r="A132" s="10"/>
      <c r="B132" s="10"/>
      <c r="C132" s="10"/>
      <c r="D132" s="11"/>
      <c r="E132" s="11"/>
      <c r="F132" s="33"/>
      <c r="G132" s="11"/>
      <c r="H132" s="61"/>
      <c r="I132" s="61"/>
      <c r="J132" s="61"/>
      <c r="K132" s="61"/>
      <c r="L132" s="61"/>
      <c r="M132" s="61"/>
      <c r="N132" s="61"/>
    </row>
    <row r="133" spans="1:14" ht="15.95" customHeight="1">
      <c r="A133" s="10" t="s">
        <v>90</v>
      </c>
      <c r="B133" s="10"/>
      <c r="C133" s="10"/>
      <c r="D133" s="10"/>
      <c r="E133" s="10"/>
      <c r="F133" s="10"/>
      <c r="G133" s="10"/>
      <c r="H133" s="61"/>
      <c r="I133" s="61"/>
      <c r="J133" s="61"/>
      <c r="K133" s="61"/>
      <c r="L133" s="61"/>
      <c r="M133" s="61"/>
      <c r="N133" s="61"/>
    </row>
    <row r="134" spans="1:14" ht="15.95" customHeight="1">
      <c r="A134" s="10"/>
      <c r="B134" s="10" t="s">
        <v>91</v>
      </c>
      <c r="C134" s="10"/>
      <c r="D134" s="10"/>
      <c r="E134" s="10"/>
      <c r="F134" s="33"/>
      <c r="G134" s="11"/>
      <c r="H134" s="61"/>
      <c r="I134" s="61"/>
      <c r="J134" s="61"/>
      <c r="K134" s="61"/>
      <c r="L134" s="61"/>
      <c r="M134" s="61"/>
      <c r="N134" s="61"/>
    </row>
    <row r="135" spans="1:14" ht="15.95" customHeight="1">
      <c r="A135" s="10"/>
      <c r="B135" s="10"/>
      <c r="C135" s="10" t="s">
        <v>92</v>
      </c>
      <c r="D135" s="10"/>
      <c r="E135" s="10"/>
      <c r="F135" s="33"/>
      <c r="G135" s="11"/>
      <c r="H135" s="61"/>
      <c r="I135" s="61"/>
      <c r="J135" s="61"/>
      <c r="K135" s="61"/>
      <c r="L135" s="61"/>
      <c r="M135" s="61"/>
      <c r="N135" s="61"/>
    </row>
    <row r="136" spans="1:14" ht="15.95" customHeight="1" thickBot="1">
      <c r="A136" s="10"/>
      <c r="B136" s="10"/>
      <c r="C136" s="10"/>
      <c r="D136" s="10" t="s">
        <v>93</v>
      </c>
      <c r="E136" s="10"/>
      <c r="F136" s="25"/>
      <c r="G136" s="11"/>
      <c r="H136" s="81">
        <v>6000000000</v>
      </c>
      <c r="I136" s="61">
        <v>0</v>
      </c>
      <c r="J136" s="81">
        <v>6000000000</v>
      </c>
      <c r="K136" s="61">
        <v>0</v>
      </c>
      <c r="L136" s="81">
        <v>6000000000</v>
      </c>
      <c r="M136" s="61">
        <v>0</v>
      </c>
      <c r="N136" s="81">
        <v>6000000000</v>
      </c>
    </row>
    <row r="137" spans="1:14" ht="15.95" customHeight="1" thickTop="1">
      <c r="A137" s="10"/>
      <c r="B137" s="10"/>
      <c r="C137" s="10"/>
      <c r="D137" s="10"/>
      <c r="E137" s="10"/>
      <c r="F137" s="25"/>
      <c r="G137" s="11"/>
      <c r="H137" s="90"/>
      <c r="I137" s="61"/>
      <c r="J137" s="70"/>
      <c r="K137" s="61"/>
      <c r="L137" s="70"/>
      <c r="M137" s="61"/>
      <c r="N137" s="70"/>
    </row>
    <row r="138" spans="1:14" ht="15.95" customHeight="1">
      <c r="A138" s="10"/>
      <c r="B138" s="10" t="s">
        <v>94</v>
      </c>
      <c r="C138" s="10"/>
      <c r="D138" s="10"/>
      <c r="E138" s="10"/>
      <c r="F138" s="25"/>
      <c r="G138" s="11"/>
      <c r="H138" s="88"/>
      <c r="I138" s="61"/>
      <c r="J138" s="61"/>
      <c r="K138" s="61"/>
      <c r="L138" s="61"/>
      <c r="M138" s="61"/>
      <c r="N138" s="61"/>
    </row>
    <row r="139" spans="1:14" ht="15.95" customHeight="1">
      <c r="A139" s="10"/>
      <c r="B139" s="10"/>
      <c r="C139" s="10" t="s">
        <v>95</v>
      </c>
      <c r="D139" s="10"/>
      <c r="E139" s="10"/>
      <c r="F139" s="25"/>
      <c r="G139" s="11"/>
      <c r="H139" s="88">
        <f>'7'!F27</f>
        <v>3882074476</v>
      </c>
      <c r="I139" s="61"/>
      <c r="J139" s="88">
        <f>'7'!F23</f>
        <v>3882074476</v>
      </c>
      <c r="K139" s="61"/>
      <c r="L139" s="88">
        <f>'8'!F23</f>
        <v>3882074476</v>
      </c>
      <c r="M139" s="61"/>
      <c r="N139" s="88">
        <f>'8'!F20</f>
        <v>3882074476</v>
      </c>
    </row>
    <row r="140" spans="1:14" ht="15.95" customHeight="1">
      <c r="A140" s="10"/>
      <c r="B140" s="10"/>
      <c r="C140" s="10" t="s">
        <v>96</v>
      </c>
      <c r="D140" s="10"/>
      <c r="E140" s="10"/>
      <c r="F140" s="25"/>
      <c r="G140" s="11"/>
      <c r="H140" s="88"/>
      <c r="I140" s="61"/>
      <c r="J140" s="88"/>
      <c r="K140" s="61"/>
      <c r="L140" s="88"/>
      <c r="M140" s="61"/>
      <c r="N140" s="88"/>
    </row>
    <row r="141" spans="1:14" ht="15.95" customHeight="1">
      <c r="A141" s="10" t="s">
        <v>97</v>
      </c>
      <c r="B141" s="10"/>
      <c r="C141" s="10"/>
      <c r="D141" s="10"/>
      <c r="E141" s="10"/>
      <c r="F141" s="25"/>
      <c r="G141" s="11"/>
      <c r="H141" s="88">
        <f>'7'!H27</f>
        <v>438704620</v>
      </c>
      <c r="I141" s="61"/>
      <c r="J141" s="88">
        <f>'7'!H23</f>
        <v>438704620</v>
      </c>
      <c r="K141" s="61"/>
      <c r="L141" s="88">
        <v>438704620</v>
      </c>
      <c r="M141" s="61"/>
      <c r="N141" s="88">
        <f>'8'!H20</f>
        <v>438704620</v>
      </c>
    </row>
    <row r="142" spans="1:14" ht="15.95" customHeight="1">
      <c r="A142" s="10" t="s">
        <v>98</v>
      </c>
      <c r="B142" s="10"/>
      <c r="C142" s="10"/>
      <c r="D142" s="10"/>
      <c r="E142" s="10"/>
      <c r="F142" s="25" t="s">
        <v>9</v>
      </c>
      <c r="G142" s="11"/>
      <c r="H142" s="88"/>
      <c r="I142" s="61">
        <v>0</v>
      </c>
      <c r="J142" s="88"/>
      <c r="K142" s="61"/>
      <c r="L142" s="88"/>
      <c r="M142" s="61"/>
      <c r="N142" s="88"/>
    </row>
    <row r="143" spans="1:14" ht="15.95" customHeight="1">
      <c r="A143" s="10"/>
      <c r="B143" s="10" t="s">
        <v>99</v>
      </c>
      <c r="C143" s="10"/>
      <c r="D143" s="10"/>
      <c r="E143" s="10"/>
      <c r="F143" s="25"/>
      <c r="G143" s="11"/>
      <c r="H143" s="88">
        <f>'7'!J27</f>
        <v>600000000</v>
      </c>
      <c r="I143" s="61"/>
      <c r="J143" s="88">
        <f>'7'!J23</f>
        <v>600000000</v>
      </c>
      <c r="K143" s="61"/>
      <c r="L143" s="88">
        <f>'8'!J23</f>
        <v>600000000</v>
      </c>
      <c r="M143" s="61"/>
      <c r="N143" s="88">
        <f>'8'!J20</f>
        <v>600000000</v>
      </c>
    </row>
    <row r="144" spans="1:14" ht="15.95" customHeight="1">
      <c r="A144" s="10"/>
      <c r="B144" s="10" t="s">
        <v>100</v>
      </c>
      <c r="C144" s="10"/>
      <c r="D144" s="10"/>
      <c r="E144" s="10"/>
      <c r="F144" s="25" t="s">
        <v>9</v>
      </c>
      <c r="G144" s="11"/>
      <c r="H144" s="88">
        <f>'7'!L27</f>
        <v>9577765127</v>
      </c>
      <c r="I144" s="61"/>
      <c r="J144" s="88">
        <f>'7'!L23</f>
        <v>9073902779</v>
      </c>
      <c r="K144" s="61"/>
      <c r="L144" s="88">
        <f>'8'!L23</f>
        <v>3592767529</v>
      </c>
      <c r="M144" s="61"/>
      <c r="N144" s="88">
        <f>'8'!L20</f>
        <v>3598303964</v>
      </c>
    </row>
    <row r="145" spans="1:14" ht="15.95" customHeight="1">
      <c r="A145" s="10" t="s">
        <v>101</v>
      </c>
      <c r="B145" s="10"/>
      <c r="C145" s="10"/>
      <c r="D145" s="10"/>
      <c r="E145" s="10"/>
      <c r="F145" s="25"/>
      <c r="G145" s="11"/>
      <c r="H145" s="94">
        <f>'7'!R27</f>
        <v>-30735433</v>
      </c>
      <c r="I145" s="95">
        <v>0</v>
      </c>
      <c r="J145" s="94">
        <f>'7'!R23</f>
        <v>-29895986</v>
      </c>
      <c r="K145" s="61">
        <v>0</v>
      </c>
      <c r="L145" s="91">
        <f>'8'!P23</f>
        <v>214307</v>
      </c>
      <c r="M145" s="61">
        <v>0</v>
      </c>
      <c r="N145" s="91">
        <f>'8'!P20</f>
        <v>844954</v>
      </c>
    </row>
    <row r="146" spans="1:14" ht="15.95" customHeight="1">
      <c r="A146" s="10"/>
      <c r="B146" s="10"/>
      <c r="C146" s="10"/>
      <c r="D146" s="11"/>
      <c r="E146" s="11"/>
      <c r="F146" s="25"/>
      <c r="G146" s="11"/>
      <c r="H146" s="90"/>
      <c r="I146" s="90"/>
      <c r="J146" s="23"/>
      <c r="K146" s="90"/>
      <c r="L146" s="90"/>
      <c r="M146" s="90"/>
      <c r="N146" s="23"/>
    </row>
    <row r="147" spans="1:14" ht="15.95" customHeight="1">
      <c r="A147" s="83" t="s">
        <v>102</v>
      </c>
      <c r="B147" s="10"/>
      <c r="C147" s="3"/>
      <c r="D147" s="3"/>
      <c r="E147" s="11"/>
      <c r="F147" s="33"/>
      <c r="G147" s="11"/>
      <c r="H147" s="88">
        <f>SUM(H139:H145)</f>
        <v>14467808790</v>
      </c>
      <c r="I147" s="61"/>
      <c r="J147" s="88">
        <f>SUM(J139:J145)</f>
        <v>13964785889</v>
      </c>
      <c r="K147" s="61"/>
      <c r="L147" s="88">
        <f>SUM(L139:L145)</f>
        <v>8513760932</v>
      </c>
      <c r="M147" s="61"/>
      <c r="N147" s="88">
        <f>SUM(N139:N145)</f>
        <v>8519928014</v>
      </c>
    </row>
    <row r="148" spans="1:14" ht="15.95" customHeight="1">
      <c r="A148" s="10" t="s">
        <v>39</v>
      </c>
      <c r="B148" s="3"/>
      <c r="C148" s="10"/>
      <c r="D148" s="11"/>
      <c r="E148" s="11"/>
      <c r="F148" s="25" t="s">
        <v>9</v>
      </c>
      <c r="G148" s="11"/>
      <c r="H148" s="91">
        <f>'7'!V27</f>
        <v>363229054</v>
      </c>
      <c r="I148" s="61">
        <v>0</v>
      </c>
      <c r="J148" s="91">
        <f>'7'!V23</f>
        <v>329856036</v>
      </c>
      <c r="K148" s="61">
        <v>0</v>
      </c>
      <c r="L148" s="91">
        <v>0</v>
      </c>
      <c r="M148" s="61">
        <v>0</v>
      </c>
      <c r="N148" s="91">
        <v>0</v>
      </c>
    </row>
    <row r="149" spans="1:14" ht="15.95" customHeight="1">
      <c r="A149" s="10"/>
      <c r="B149" s="10"/>
      <c r="C149" s="10"/>
      <c r="D149" s="11"/>
      <c r="E149" s="11"/>
      <c r="F149" s="25"/>
      <c r="G149" s="11"/>
      <c r="H149" s="90"/>
      <c r="I149" s="90"/>
      <c r="J149" s="23"/>
      <c r="K149" s="90"/>
      <c r="L149" s="90"/>
      <c r="M149" s="90"/>
      <c r="N149" s="23"/>
    </row>
    <row r="150" spans="1:14" ht="15.95" customHeight="1">
      <c r="A150" s="77" t="s">
        <v>103</v>
      </c>
      <c r="B150" s="10"/>
      <c r="C150" s="10"/>
      <c r="D150" s="3"/>
      <c r="E150" s="11"/>
      <c r="F150" s="33"/>
      <c r="G150" s="11"/>
      <c r="H150" s="91">
        <f>+H147+H148</f>
        <v>14831037844</v>
      </c>
      <c r="I150" s="70"/>
      <c r="J150" s="91">
        <f>+J147+J148</f>
        <v>14294641925</v>
      </c>
      <c r="K150" s="70"/>
      <c r="L150" s="91">
        <f>+L147+L148</f>
        <v>8513760932</v>
      </c>
      <c r="M150" s="70"/>
      <c r="N150" s="91">
        <f>+N147+N148</f>
        <v>8519928014</v>
      </c>
    </row>
    <row r="151" spans="1:14" ht="15.95" customHeight="1">
      <c r="A151" s="10"/>
      <c r="B151" s="10"/>
      <c r="C151" s="10"/>
      <c r="D151" s="11"/>
      <c r="E151" s="11"/>
      <c r="F151" s="25"/>
      <c r="G151" s="11"/>
      <c r="H151" s="90"/>
      <c r="I151" s="90"/>
      <c r="J151" s="23"/>
      <c r="K151" s="90"/>
      <c r="L151" s="90"/>
      <c r="M151" s="90"/>
      <c r="N151" s="23"/>
    </row>
    <row r="152" spans="1:14" ht="15.95" customHeight="1" thickBot="1">
      <c r="A152" s="58" t="s">
        <v>104</v>
      </c>
      <c r="B152" s="10"/>
      <c r="C152" s="10"/>
      <c r="D152" s="11"/>
      <c r="E152" s="11"/>
      <c r="F152" s="33"/>
      <c r="G152" s="11"/>
      <c r="H152" s="93">
        <f>+H106+H150</f>
        <v>32416203291</v>
      </c>
      <c r="I152" s="61"/>
      <c r="J152" s="93">
        <f>+J106+J150</f>
        <v>32491187214</v>
      </c>
      <c r="K152" s="61"/>
      <c r="L152" s="93">
        <f>+L106+L150</f>
        <v>25663452270</v>
      </c>
      <c r="M152" s="61"/>
      <c r="N152" s="93">
        <f>+N106+N150</f>
        <v>30300155828</v>
      </c>
    </row>
    <row r="153" spans="1:14" ht="15.95" customHeight="1" thickTop="1">
      <c r="A153" s="10"/>
      <c r="B153" s="10"/>
      <c r="C153" s="10"/>
      <c r="D153" s="11"/>
      <c r="E153" s="11"/>
      <c r="F153" s="33"/>
      <c r="G153" s="11"/>
      <c r="H153" s="89"/>
      <c r="I153" s="23"/>
      <c r="J153" s="89"/>
      <c r="K153" s="23"/>
      <c r="L153" s="89"/>
      <c r="M153" s="23"/>
      <c r="N153" s="89"/>
    </row>
    <row r="154" spans="1:14" ht="15.95" customHeight="1">
      <c r="A154" s="10"/>
      <c r="B154" s="10"/>
      <c r="C154" s="10"/>
      <c r="D154" s="11"/>
      <c r="E154" s="11"/>
      <c r="F154" s="33"/>
      <c r="G154" s="11"/>
      <c r="H154" s="89"/>
      <c r="I154" s="89"/>
      <c r="J154" s="89"/>
      <c r="K154" s="89"/>
      <c r="L154" s="89"/>
      <c r="M154" s="89"/>
      <c r="N154" s="89"/>
    </row>
    <row r="155" spans="1:14" ht="15.95" customHeight="1">
      <c r="A155" s="10"/>
      <c r="B155" s="10"/>
      <c r="C155" s="10"/>
      <c r="D155" s="11"/>
      <c r="E155" s="11"/>
      <c r="F155" s="33"/>
      <c r="G155" s="11"/>
      <c r="H155" s="23"/>
      <c r="I155" s="23"/>
      <c r="J155" s="23"/>
      <c r="K155" s="23"/>
      <c r="L155" s="23"/>
      <c r="M155" s="23"/>
      <c r="N155" s="23"/>
    </row>
    <row r="156" spans="1:14" ht="15.95" customHeight="1">
      <c r="A156" s="10"/>
      <c r="B156" s="10"/>
      <c r="C156" s="10"/>
      <c r="D156" s="11"/>
      <c r="E156" s="11"/>
      <c r="F156" s="33"/>
      <c r="G156" s="11"/>
      <c r="H156" s="23"/>
      <c r="I156" s="23"/>
      <c r="J156" s="23"/>
      <c r="K156" s="23"/>
      <c r="L156" s="23"/>
      <c r="M156" s="23"/>
      <c r="N156" s="23"/>
    </row>
    <row r="157" spans="1:14" ht="15.95" customHeight="1">
      <c r="A157" s="10"/>
      <c r="B157" s="10"/>
      <c r="C157" s="10"/>
      <c r="D157" s="11"/>
      <c r="E157" s="11"/>
      <c r="F157" s="33"/>
      <c r="G157" s="11"/>
      <c r="H157" s="23"/>
      <c r="I157" s="23"/>
      <c r="J157" s="23"/>
      <c r="K157" s="23"/>
      <c r="L157" s="23"/>
      <c r="M157" s="23"/>
      <c r="N157" s="23"/>
    </row>
    <row r="158" spans="1:14" ht="15.95" customHeight="1">
      <c r="A158" s="10"/>
      <c r="B158" s="10"/>
      <c r="C158" s="10"/>
      <c r="D158" s="11"/>
      <c r="E158" s="11"/>
      <c r="F158" s="33"/>
      <c r="G158" s="11"/>
      <c r="H158" s="23"/>
      <c r="I158" s="23"/>
      <c r="J158" s="23"/>
      <c r="K158" s="23"/>
      <c r="L158" s="23"/>
      <c r="M158" s="23"/>
      <c r="N158" s="23"/>
    </row>
    <row r="159" spans="1:14" ht="15.95" customHeight="1">
      <c r="A159" s="10"/>
      <c r="B159" s="10"/>
      <c r="C159" s="10"/>
      <c r="D159" s="11"/>
      <c r="E159" s="11"/>
      <c r="F159" s="33"/>
      <c r="G159" s="11"/>
      <c r="H159" s="23"/>
      <c r="I159" s="23"/>
      <c r="J159" s="23"/>
      <c r="K159" s="23"/>
      <c r="L159" s="23"/>
      <c r="M159" s="23"/>
      <c r="N159" s="23"/>
    </row>
    <row r="160" spans="1:14" ht="15.95" customHeight="1">
      <c r="A160" s="10"/>
      <c r="B160" s="10"/>
      <c r="C160" s="10"/>
      <c r="D160" s="11"/>
      <c r="E160" s="11"/>
      <c r="F160" s="33"/>
      <c r="G160" s="11"/>
      <c r="H160" s="23"/>
      <c r="I160" s="23"/>
      <c r="J160" s="23"/>
      <c r="K160" s="23"/>
      <c r="L160" s="23"/>
      <c r="M160" s="23"/>
      <c r="N160" s="23"/>
    </row>
    <row r="161" spans="1:14" ht="15.95" customHeight="1">
      <c r="A161" s="10"/>
      <c r="B161" s="10"/>
      <c r="C161" s="10"/>
      <c r="D161" s="11"/>
      <c r="E161" s="11"/>
      <c r="F161" s="33"/>
      <c r="G161" s="11"/>
      <c r="H161" s="23"/>
      <c r="I161" s="23"/>
      <c r="J161" s="23"/>
      <c r="K161" s="23"/>
      <c r="L161" s="23"/>
      <c r="M161" s="23"/>
      <c r="N161" s="23"/>
    </row>
    <row r="162" spans="1:14" ht="15.95" customHeight="1">
      <c r="A162" s="10"/>
      <c r="B162" s="10"/>
      <c r="C162" s="10"/>
      <c r="D162" s="11"/>
      <c r="E162" s="11"/>
      <c r="F162" s="33"/>
      <c r="G162" s="11"/>
      <c r="H162" s="23"/>
      <c r="I162" s="23"/>
      <c r="J162" s="23"/>
      <c r="K162" s="23"/>
      <c r="L162" s="23"/>
      <c r="M162" s="23"/>
      <c r="N162" s="23"/>
    </row>
    <row r="163" spans="1:14" ht="15.95" customHeight="1">
      <c r="A163" s="10"/>
      <c r="B163" s="10"/>
      <c r="C163" s="10"/>
      <c r="D163" s="11"/>
      <c r="E163" s="11"/>
      <c r="F163" s="33"/>
      <c r="G163" s="11"/>
      <c r="H163" s="23"/>
      <c r="I163" s="23"/>
      <c r="J163" s="23"/>
      <c r="K163" s="23"/>
      <c r="L163" s="23"/>
      <c r="M163" s="23"/>
      <c r="N163" s="23"/>
    </row>
    <row r="164" spans="1:14" ht="15.95" customHeight="1">
      <c r="A164" s="10"/>
      <c r="B164" s="10"/>
      <c r="C164" s="10"/>
      <c r="D164" s="11"/>
      <c r="E164" s="11"/>
      <c r="F164" s="33"/>
      <c r="G164" s="11"/>
      <c r="H164" s="23"/>
      <c r="I164" s="23"/>
      <c r="J164" s="23"/>
      <c r="K164" s="23"/>
      <c r="L164" s="23"/>
      <c r="M164" s="23"/>
      <c r="N164" s="23"/>
    </row>
    <row r="165" spans="1:14" ht="15.95" customHeight="1">
      <c r="A165" s="10"/>
      <c r="B165" s="10"/>
      <c r="C165" s="10"/>
      <c r="D165" s="11"/>
      <c r="E165" s="11"/>
      <c r="F165" s="33"/>
      <c r="G165" s="11"/>
      <c r="H165" s="23"/>
      <c r="I165" s="23"/>
      <c r="J165" s="23"/>
      <c r="K165" s="23"/>
      <c r="L165" s="23"/>
      <c r="M165" s="23"/>
      <c r="N165" s="23"/>
    </row>
    <row r="166" spans="1:14" ht="15.95" customHeight="1">
      <c r="A166" s="10"/>
      <c r="B166" s="10"/>
      <c r="C166" s="10"/>
      <c r="D166" s="11"/>
      <c r="E166" s="11"/>
      <c r="F166" s="33"/>
      <c r="G166" s="11"/>
      <c r="H166" s="23"/>
      <c r="I166" s="23"/>
      <c r="J166" s="23"/>
      <c r="K166" s="23"/>
      <c r="L166" s="23"/>
      <c r="M166" s="23"/>
      <c r="N166" s="23"/>
    </row>
    <row r="167" spans="1:14" ht="15.95" customHeight="1">
      <c r="A167" s="10"/>
      <c r="B167" s="10"/>
      <c r="C167" s="10"/>
      <c r="D167" s="11"/>
      <c r="E167" s="11"/>
      <c r="F167" s="33"/>
      <c r="G167" s="11"/>
      <c r="H167" s="23"/>
      <c r="I167" s="23"/>
      <c r="J167" s="23"/>
      <c r="K167" s="23"/>
      <c r="L167" s="23"/>
      <c r="M167" s="23"/>
      <c r="N167" s="23"/>
    </row>
    <row r="168" spans="1:14" ht="15.95" customHeight="1">
      <c r="A168" s="10"/>
      <c r="B168" s="10"/>
      <c r="C168" s="10"/>
      <c r="D168" s="11"/>
      <c r="E168" s="11"/>
      <c r="F168" s="33"/>
      <c r="G168" s="11"/>
      <c r="H168" s="23"/>
      <c r="I168" s="23"/>
      <c r="J168" s="23"/>
      <c r="K168" s="23"/>
      <c r="L168" s="23"/>
      <c r="M168" s="23"/>
      <c r="N168" s="23"/>
    </row>
    <row r="169" spans="1:14" ht="15.95" customHeight="1">
      <c r="A169" s="10"/>
      <c r="B169" s="10"/>
      <c r="C169" s="10"/>
      <c r="D169" s="11"/>
      <c r="E169" s="11"/>
      <c r="F169" s="33"/>
      <c r="G169" s="11"/>
      <c r="H169" s="23"/>
      <c r="I169" s="23"/>
      <c r="J169" s="23"/>
      <c r="K169" s="23"/>
      <c r="L169" s="23"/>
      <c r="M169" s="23"/>
      <c r="N169" s="23"/>
    </row>
    <row r="170" spans="1:14" ht="15.95" customHeight="1">
      <c r="A170" s="10"/>
      <c r="B170" s="10"/>
      <c r="C170" s="10"/>
      <c r="D170" s="11"/>
      <c r="E170" s="11"/>
      <c r="F170" s="33"/>
      <c r="G170" s="11"/>
      <c r="H170" s="23"/>
      <c r="I170" s="23"/>
      <c r="J170" s="23"/>
      <c r="K170" s="23"/>
      <c r="L170" s="23"/>
      <c r="M170" s="23"/>
      <c r="N170" s="23"/>
    </row>
    <row r="171" spans="1:14" ht="15.95" customHeight="1">
      <c r="A171" s="10"/>
      <c r="B171" s="10"/>
      <c r="C171" s="10"/>
      <c r="D171" s="11"/>
      <c r="E171" s="11"/>
      <c r="F171" s="33"/>
      <c r="G171" s="11"/>
      <c r="H171" s="23"/>
      <c r="I171" s="23"/>
      <c r="J171" s="23"/>
      <c r="K171" s="23"/>
      <c r="L171" s="23"/>
      <c r="M171" s="23"/>
      <c r="N171" s="23"/>
    </row>
    <row r="172" spans="1:14" ht="15.95" customHeight="1">
      <c r="A172" s="10"/>
      <c r="B172" s="10"/>
      <c r="C172" s="10"/>
      <c r="D172" s="11"/>
      <c r="E172" s="11"/>
      <c r="F172" s="33"/>
      <c r="G172" s="11"/>
      <c r="H172" s="23"/>
      <c r="I172" s="23"/>
      <c r="J172" s="23"/>
      <c r="K172" s="23"/>
      <c r="L172" s="23"/>
      <c r="M172" s="23"/>
      <c r="N172" s="23"/>
    </row>
    <row r="173" spans="1:14" ht="15.95" customHeight="1">
      <c r="A173" s="10"/>
      <c r="B173" s="10"/>
      <c r="C173" s="10"/>
      <c r="D173" s="11"/>
      <c r="E173" s="11"/>
      <c r="F173" s="33"/>
      <c r="G173" s="11"/>
      <c r="H173" s="23"/>
      <c r="I173" s="23"/>
      <c r="J173" s="23"/>
      <c r="K173" s="23"/>
      <c r="L173" s="23"/>
      <c r="M173" s="23"/>
      <c r="N173" s="23"/>
    </row>
    <row r="174" spans="1:14" ht="19.5" customHeight="1">
      <c r="A174" s="10"/>
      <c r="B174" s="10"/>
      <c r="C174" s="10"/>
      <c r="D174" s="11"/>
      <c r="E174" s="11"/>
      <c r="F174" s="33"/>
      <c r="G174" s="11"/>
      <c r="H174" s="23"/>
      <c r="I174" s="23"/>
      <c r="J174" s="23"/>
      <c r="K174" s="23"/>
      <c r="L174" s="23"/>
      <c r="M174" s="23"/>
      <c r="N174" s="23"/>
    </row>
    <row r="175" spans="1:14" ht="20.100000000000001" customHeight="1">
      <c r="A175" s="36" t="str">
        <f>A117</f>
        <v>The condensed notes to the interim financial information are an integral part of these interim financial information.</v>
      </c>
      <c r="B175" s="36"/>
      <c r="C175" s="36"/>
      <c r="D175" s="71"/>
      <c r="E175" s="71"/>
      <c r="F175" s="79"/>
      <c r="G175" s="71"/>
      <c r="H175" s="72"/>
      <c r="I175" s="72"/>
      <c r="J175" s="72"/>
      <c r="K175" s="72"/>
      <c r="L175" s="72"/>
      <c r="M175" s="72"/>
      <c r="N175" s="72"/>
    </row>
  </sheetData>
  <mergeCells count="15">
    <mergeCell ref="A59:N59"/>
    <mergeCell ref="A1:N1"/>
    <mergeCell ref="A2:N2"/>
    <mergeCell ref="A3:N3"/>
    <mergeCell ref="H6:J6"/>
    <mergeCell ref="L6:N6"/>
    <mergeCell ref="A120:N120"/>
    <mergeCell ref="H123:J123"/>
    <mergeCell ref="L123:N123"/>
    <mergeCell ref="A60:N60"/>
    <mergeCell ref="A61:N61"/>
    <mergeCell ref="H64:J64"/>
    <mergeCell ref="L64:N64"/>
    <mergeCell ref="A118:N118"/>
    <mergeCell ref="A119:N119"/>
  </mergeCells>
  <pageMargins left="0.9" right="0.5" top="0.5" bottom="0.6" header="0.49" footer="0.4"/>
  <pageSetup paperSize="9" scale="85" firstPageNumber="2" fitToHeight="0" orientation="portrait" blackAndWhite="1" useFirstPageNumber="1" horizontalDpi="1200" verticalDpi="1200" r:id="rId1"/>
  <headerFooter>
    <oddFooter>&amp;R&amp;"Times New Roman,Regular"&amp;10   &amp;P</oddFooter>
  </headerFooter>
  <rowBreaks count="2" manualBreakCount="2">
    <brk id="58" max="17" man="1"/>
    <brk id="11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7"/>
  <sheetViews>
    <sheetView topLeftCell="A13" zoomScale="85" zoomScaleNormal="85" zoomScaleSheetLayoutView="90" workbookViewId="0">
      <selection activeCell="A100" sqref="A100:XFD100"/>
    </sheetView>
  </sheetViews>
  <sheetFormatPr defaultColWidth="9" defaultRowHeight="15.95" customHeight="1"/>
  <cols>
    <col min="1" max="4" width="1.7109375" style="196" customWidth="1"/>
    <col min="5" max="5" width="33" style="196" customWidth="1"/>
    <col min="6" max="6" width="6.42578125" style="196" customWidth="1"/>
    <col min="7" max="7" width="1" style="196" customWidth="1"/>
    <col min="8" max="8" width="13" style="196" customWidth="1"/>
    <col min="9" max="9" width="1" style="196" customWidth="1"/>
    <col min="10" max="10" width="13" style="196" customWidth="1"/>
    <col min="11" max="11" width="1" style="196" customWidth="1"/>
    <col min="12" max="12" width="13" style="196" customWidth="1"/>
    <col min="13" max="13" width="1" style="196" customWidth="1"/>
    <col min="14" max="14" width="13" style="196" customWidth="1"/>
    <col min="15" max="20" width="9" style="196" customWidth="1"/>
    <col min="21" max="21" width="9" style="196"/>
    <col min="22" max="23" width="9" style="196" customWidth="1"/>
    <col min="24" max="24" width="9" style="196"/>
    <col min="25" max="25" width="9" style="196" customWidth="1"/>
    <col min="26" max="28" width="9" style="196"/>
    <col min="29" max="29" width="9" style="196" customWidth="1"/>
    <col min="30" max="256" width="9" style="196"/>
    <col min="257" max="273" width="9" style="196" customWidth="1"/>
    <col min="274" max="278" width="9" style="196"/>
    <col min="279" max="279" width="9" style="196" customWidth="1"/>
    <col min="280" max="280" width="9" style="196"/>
    <col min="281" max="281" width="9" style="196" customWidth="1"/>
    <col min="282" max="284" width="9" style="196"/>
    <col min="285" max="285" width="9" style="196" customWidth="1"/>
    <col min="286" max="512" width="9" style="196"/>
    <col min="513" max="529" width="9" style="196" customWidth="1"/>
    <col min="530" max="534" width="9" style="196"/>
    <col min="535" max="535" width="9" style="196" customWidth="1"/>
    <col min="536" max="536" width="9" style="196"/>
    <col min="537" max="537" width="9" style="196" customWidth="1"/>
    <col min="538" max="540" width="9" style="196"/>
    <col min="541" max="541" width="9" style="196" customWidth="1"/>
    <col min="542" max="768" width="9" style="196"/>
    <col min="769" max="785" width="9" style="196" customWidth="1"/>
    <col min="786" max="790" width="9" style="196"/>
    <col min="791" max="791" width="9" style="196" customWidth="1"/>
    <col min="792" max="792" width="9" style="196"/>
    <col min="793" max="793" width="9" style="196" customWidth="1"/>
    <col min="794" max="796" width="9" style="196"/>
    <col min="797" max="797" width="9" style="196" customWidth="1"/>
    <col min="798" max="1024" width="9" style="196"/>
    <col min="1025" max="1041" width="9" style="196" customWidth="1"/>
    <col min="1042" max="1046" width="9" style="196"/>
    <col min="1047" max="1047" width="9" style="196" customWidth="1"/>
    <col min="1048" max="1048" width="9" style="196"/>
    <col min="1049" max="1049" width="9" style="196" customWidth="1"/>
    <col min="1050" max="1052" width="9" style="196"/>
    <col min="1053" max="1053" width="9" style="196" customWidth="1"/>
    <col min="1054" max="1280" width="9" style="196"/>
    <col min="1281" max="1297" width="9" style="196" customWidth="1"/>
    <col min="1298" max="1302" width="9" style="196"/>
    <col min="1303" max="1303" width="9" style="196" customWidth="1"/>
    <col min="1304" max="1304" width="9" style="196"/>
    <col min="1305" max="1305" width="9" style="196" customWidth="1"/>
    <col min="1306" max="1308" width="9" style="196"/>
    <col min="1309" max="1309" width="9" style="196" customWidth="1"/>
    <col min="1310" max="1536" width="9" style="196"/>
    <col min="1537" max="1553" width="9" style="196" customWidth="1"/>
    <col min="1554" max="1558" width="9" style="196"/>
    <col min="1559" max="1559" width="9" style="196" customWidth="1"/>
    <col min="1560" max="1560" width="9" style="196"/>
    <col min="1561" max="1561" width="9" style="196" customWidth="1"/>
    <col min="1562" max="1564" width="9" style="196"/>
    <col min="1565" max="1565" width="9" style="196" customWidth="1"/>
    <col min="1566" max="1792" width="9" style="196"/>
    <col min="1793" max="1809" width="9" style="196" customWidth="1"/>
    <col min="1810" max="1814" width="9" style="196"/>
    <col min="1815" max="1815" width="9" style="196" customWidth="1"/>
    <col min="1816" max="1816" width="9" style="196"/>
    <col min="1817" max="1817" width="9" style="196" customWidth="1"/>
    <col min="1818" max="1820" width="9" style="196"/>
    <col min="1821" max="1821" width="9" style="196" customWidth="1"/>
    <col min="1822" max="2048" width="9" style="196"/>
    <col min="2049" max="2065" width="9" style="196" customWidth="1"/>
    <col min="2066" max="2070" width="9" style="196"/>
    <col min="2071" max="2071" width="9" style="196" customWidth="1"/>
    <col min="2072" max="2072" width="9" style="196"/>
    <col min="2073" max="2073" width="9" style="196" customWidth="1"/>
    <col min="2074" max="2076" width="9" style="196"/>
    <col min="2077" max="2077" width="9" style="196" customWidth="1"/>
    <col min="2078" max="2304" width="9" style="196"/>
    <col min="2305" max="2321" width="9" style="196" customWidth="1"/>
    <col min="2322" max="2326" width="9" style="196"/>
    <col min="2327" max="2327" width="9" style="196" customWidth="1"/>
    <col min="2328" max="2328" width="9" style="196"/>
    <col min="2329" max="2329" width="9" style="196" customWidth="1"/>
    <col min="2330" max="2332" width="9" style="196"/>
    <col min="2333" max="2333" width="9" style="196" customWidth="1"/>
    <col min="2334" max="2560" width="9" style="196"/>
    <col min="2561" max="2577" width="9" style="196" customWidth="1"/>
    <col min="2578" max="2582" width="9" style="196"/>
    <col min="2583" max="2583" width="9" style="196" customWidth="1"/>
    <col min="2584" max="2584" width="9" style="196"/>
    <col min="2585" max="2585" width="9" style="196" customWidth="1"/>
    <col min="2586" max="2588" width="9" style="196"/>
    <col min="2589" max="2589" width="9" style="196" customWidth="1"/>
    <col min="2590" max="2816" width="9" style="196"/>
    <col min="2817" max="2833" width="9" style="196" customWidth="1"/>
    <col min="2834" max="2838" width="9" style="196"/>
    <col min="2839" max="2839" width="9" style="196" customWidth="1"/>
    <col min="2840" max="2840" width="9" style="196"/>
    <col min="2841" max="2841" width="9" style="196" customWidth="1"/>
    <col min="2842" max="2844" width="9" style="196"/>
    <col min="2845" max="2845" width="9" style="196" customWidth="1"/>
    <col min="2846" max="3072" width="9" style="196"/>
    <col min="3073" max="3089" width="9" style="196" customWidth="1"/>
    <col min="3090" max="3094" width="9" style="196"/>
    <col min="3095" max="3095" width="9" style="196" customWidth="1"/>
    <col min="3096" max="3096" width="9" style="196"/>
    <col min="3097" max="3097" width="9" style="196" customWidth="1"/>
    <col min="3098" max="3100" width="9" style="196"/>
    <col min="3101" max="3101" width="9" style="196" customWidth="1"/>
    <col min="3102" max="3328" width="9" style="196"/>
    <col min="3329" max="3345" width="9" style="196" customWidth="1"/>
    <col min="3346" max="3350" width="9" style="196"/>
    <col min="3351" max="3351" width="9" style="196" customWidth="1"/>
    <col min="3352" max="3352" width="9" style="196"/>
    <col min="3353" max="3353" width="9" style="196" customWidth="1"/>
    <col min="3354" max="3356" width="9" style="196"/>
    <col min="3357" max="3357" width="9" style="196" customWidth="1"/>
    <col min="3358" max="3584" width="9" style="196"/>
    <col min="3585" max="3601" width="9" style="196" customWidth="1"/>
    <col min="3602" max="3606" width="9" style="196"/>
    <col min="3607" max="3607" width="9" style="196" customWidth="1"/>
    <col min="3608" max="3608" width="9" style="196"/>
    <col min="3609" max="3609" width="9" style="196" customWidth="1"/>
    <col min="3610" max="3612" width="9" style="196"/>
    <col min="3613" max="3613" width="9" style="196" customWidth="1"/>
    <col min="3614" max="3840" width="9" style="196"/>
    <col min="3841" max="3857" width="9" style="196" customWidth="1"/>
    <col min="3858" max="3862" width="9" style="196"/>
    <col min="3863" max="3863" width="9" style="196" customWidth="1"/>
    <col min="3864" max="3864" width="9" style="196"/>
    <col min="3865" max="3865" width="9" style="196" customWidth="1"/>
    <col min="3866" max="3868" width="9" style="196"/>
    <col min="3869" max="3869" width="9" style="196" customWidth="1"/>
    <col min="3870" max="4096" width="9" style="196"/>
    <col min="4097" max="4113" width="9" style="196" customWidth="1"/>
    <col min="4114" max="4118" width="9" style="196"/>
    <col min="4119" max="4119" width="9" style="196" customWidth="1"/>
    <col min="4120" max="4120" width="9" style="196"/>
    <col min="4121" max="4121" width="9" style="196" customWidth="1"/>
    <col min="4122" max="4124" width="9" style="196"/>
    <col min="4125" max="4125" width="9" style="196" customWidth="1"/>
    <col min="4126" max="4352" width="9" style="196"/>
    <col min="4353" max="4369" width="9" style="196" customWidth="1"/>
    <col min="4370" max="4374" width="9" style="196"/>
    <col min="4375" max="4375" width="9" style="196" customWidth="1"/>
    <col min="4376" max="4376" width="9" style="196"/>
    <col min="4377" max="4377" width="9" style="196" customWidth="1"/>
    <col min="4378" max="4380" width="9" style="196"/>
    <col min="4381" max="4381" width="9" style="196" customWidth="1"/>
    <col min="4382" max="4608" width="9" style="196"/>
    <col min="4609" max="4625" width="9" style="196" customWidth="1"/>
    <col min="4626" max="4630" width="9" style="196"/>
    <col min="4631" max="4631" width="9" style="196" customWidth="1"/>
    <col min="4632" max="4632" width="9" style="196"/>
    <col min="4633" max="4633" width="9" style="196" customWidth="1"/>
    <col min="4634" max="4636" width="9" style="196"/>
    <col min="4637" max="4637" width="9" style="196" customWidth="1"/>
    <col min="4638" max="4864" width="9" style="196"/>
    <col min="4865" max="4881" width="9" style="196" customWidth="1"/>
    <col min="4882" max="4886" width="9" style="196"/>
    <col min="4887" max="4887" width="9" style="196" customWidth="1"/>
    <col min="4888" max="4888" width="9" style="196"/>
    <col min="4889" max="4889" width="9" style="196" customWidth="1"/>
    <col min="4890" max="4892" width="9" style="196"/>
    <col min="4893" max="4893" width="9" style="196" customWidth="1"/>
    <col min="4894" max="5120" width="9" style="196"/>
    <col min="5121" max="5137" width="9" style="196" customWidth="1"/>
    <col min="5138" max="5142" width="9" style="196"/>
    <col min="5143" max="5143" width="9" style="196" customWidth="1"/>
    <col min="5144" max="5144" width="9" style="196"/>
    <col min="5145" max="5145" width="9" style="196" customWidth="1"/>
    <col min="5146" max="5148" width="9" style="196"/>
    <col min="5149" max="5149" width="9" style="196" customWidth="1"/>
    <col min="5150" max="5376" width="9" style="196"/>
    <col min="5377" max="5393" width="9" style="196" customWidth="1"/>
    <col min="5394" max="5398" width="9" style="196"/>
    <col min="5399" max="5399" width="9" style="196" customWidth="1"/>
    <col min="5400" max="5400" width="9" style="196"/>
    <col min="5401" max="5401" width="9" style="196" customWidth="1"/>
    <col min="5402" max="5404" width="9" style="196"/>
    <col min="5405" max="5405" width="9" style="196" customWidth="1"/>
    <col min="5406" max="5632" width="9" style="196"/>
    <col min="5633" max="5649" width="9" style="196" customWidth="1"/>
    <col min="5650" max="5654" width="9" style="196"/>
    <col min="5655" max="5655" width="9" style="196" customWidth="1"/>
    <col min="5656" max="5656" width="9" style="196"/>
    <col min="5657" max="5657" width="9" style="196" customWidth="1"/>
    <col min="5658" max="5660" width="9" style="196"/>
    <col min="5661" max="5661" width="9" style="196" customWidth="1"/>
    <col min="5662" max="5888" width="9" style="196"/>
    <col min="5889" max="5905" width="9" style="196" customWidth="1"/>
    <col min="5906" max="5910" width="9" style="196"/>
    <col min="5911" max="5911" width="9" style="196" customWidth="1"/>
    <col min="5912" max="5912" width="9" style="196"/>
    <col min="5913" max="5913" width="9" style="196" customWidth="1"/>
    <col min="5914" max="5916" width="9" style="196"/>
    <col min="5917" max="5917" width="9" style="196" customWidth="1"/>
    <col min="5918" max="6144" width="9" style="196"/>
    <col min="6145" max="6161" width="9" style="196" customWidth="1"/>
    <col min="6162" max="6166" width="9" style="196"/>
    <col min="6167" max="6167" width="9" style="196" customWidth="1"/>
    <col min="6168" max="6168" width="9" style="196"/>
    <col min="6169" max="6169" width="9" style="196" customWidth="1"/>
    <col min="6170" max="6172" width="9" style="196"/>
    <col min="6173" max="6173" width="9" style="196" customWidth="1"/>
    <col min="6174" max="6400" width="9" style="196"/>
    <col min="6401" max="6417" width="9" style="196" customWidth="1"/>
    <col min="6418" max="6422" width="9" style="196"/>
    <col min="6423" max="6423" width="9" style="196" customWidth="1"/>
    <col min="6424" max="6424" width="9" style="196"/>
    <col min="6425" max="6425" width="9" style="196" customWidth="1"/>
    <col min="6426" max="6428" width="9" style="196"/>
    <col min="6429" max="6429" width="9" style="196" customWidth="1"/>
    <col min="6430" max="6656" width="9" style="196"/>
    <col min="6657" max="6673" width="9" style="196" customWidth="1"/>
    <col min="6674" max="6678" width="9" style="196"/>
    <col min="6679" max="6679" width="9" style="196" customWidth="1"/>
    <col min="6680" max="6680" width="9" style="196"/>
    <col min="6681" max="6681" width="9" style="196" customWidth="1"/>
    <col min="6682" max="6684" width="9" style="196"/>
    <col min="6685" max="6685" width="9" style="196" customWidth="1"/>
    <col min="6686" max="6912" width="9" style="196"/>
    <col min="6913" max="6929" width="9" style="196" customWidth="1"/>
    <col min="6930" max="6934" width="9" style="196"/>
    <col min="6935" max="6935" width="9" style="196" customWidth="1"/>
    <col min="6936" max="6936" width="9" style="196"/>
    <col min="6937" max="6937" width="9" style="196" customWidth="1"/>
    <col min="6938" max="6940" width="9" style="196"/>
    <col min="6941" max="6941" width="9" style="196" customWidth="1"/>
    <col min="6942" max="7168" width="9" style="196"/>
    <col min="7169" max="7185" width="9" style="196" customWidth="1"/>
    <col min="7186" max="7190" width="9" style="196"/>
    <col min="7191" max="7191" width="9" style="196" customWidth="1"/>
    <col min="7192" max="7192" width="9" style="196"/>
    <col min="7193" max="7193" width="9" style="196" customWidth="1"/>
    <col min="7194" max="7196" width="9" style="196"/>
    <col min="7197" max="7197" width="9" style="196" customWidth="1"/>
    <col min="7198" max="7424" width="9" style="196"/>
    <col min="7425" max="7441" width="9" style="196" customWidth="1"/>
    <col min="7442" max="7446" width="9" style="196"/>
    <col min="7447" max="7447" width="9" style="196" customWidth="1"/>
    <col min="7448" max="7448" width="9" style="196"/>
    <col min="7449" max="7449" width="9" style="196" customWidth="1"/>
    <col min="7450" max="7452" width="9" style="196"/>
    <col min="7453" max="7453" width="9" style="196" customWidth="1"/>
    <col min="7454" max="7680" width="9" style="196"/>
    <col min="7681" max="7697" width="9" style="196" customWidth="1"/>
    <col min="7698" max="7702" width="9" style="196"/>
    <col min="7703" max="7703" width="9" style="196" customWidth="1"/>
    <col min="7704" max="7704" width="9" style="196"/>
    <col min="7705" max="7705" width="9" style="196" customWidth="1"/>
    <col min="7706" max="7708" width="9" style="196"/>
    <col min="7709" max="7709" width="9" style="196" customWidth="1"/>
    <col min="7710" max="7936" width="9" style="196"/>
    <col min="7937" max="7953" width="9" style="196" customWidth="1"/>
    <col min="7954" max="7958" width="9" style="196"/>
    <col min="7959" max="7959" width="9" style="196" customWidth="1"/>
    <col min="7960" max="7960" width="9" style="196"/>
    <col min="7961" max="7961" width="9" style="196" customWidth="1"/>
    <col min="7962" max="7964" width="9" style="196"/>
    <col min="7965" max="7965" width="9" style="196" customWidth="1"/>
    <col min="7966" max="8192" width="9" style="196"/>
    <col min="8193" max="8209" width="9" style="196" customWidth="1"/>
    <col min="8210" max="8214" width="9" style="196"/>
    <col min="8215" max="8215" width="9" style="196" customWidth="1"/>
    <col min="8216" max="8216" width="9" style="196"/>
    <col min="8217" max="8217" width="9" style="196" customWidth="1"/>
    <col min="8218" max="8220" width="9" style="196"/>
    <col min="8221" max="8221" width="9" style="196" customWidth="1"/>
    <col min="8222" max="8448" width="9" style="196"/>
    <col min="8449" max="8465" width="9" style="196" customWidth="1"/>
    <col min="8466" max="8470" width="9" style="196"/>
    <col min="8471" max="8471" width="9" style="196" customWidth="1"/>
    <col min="8472" max="8472" width="9" style="196"/>
    <col min="8473" max="8473" width="9" style="196" customWidth="1"/>
    <col min="8474" max="8476" width="9" style="196"/>
    <col min="8477" max="8477" width="9" style="196" customWidth="1"/>
    <col min="8478" max="8704" width="9" style="196"/>
    <col min="8705" max="8721" width="9" style="196" customWidth="1"/>
    <col min="8722" max="8726" width="9" style="196"/>
    <col min="8727" max="8727" width="9" style="196" customWidth="1"/>
    <col min="8728" max="8728" width="9" style="196"/>
    <col min="8729" max="8729" width="9" style="196" customWidth="1"/>
    <col min="8730" max="8732" width="9" style="196"/>
    <col min="8733" max="8733" width="9" style="196" customWidth="1"/>
    <col min="8734" max="8960" width="9" style="196"/>
    <col min="8961" max="8977" width="9" style="196" customWidth="1"/>
    <col min="8978" max="8982" width="9" style="196"/>
    <col min="8983" max="8983" width="9" style="196" customWidth="1"/>
    <col min="8984" max="8984" width="9" style="196"/>
    <col min="8985" max="8985" width="9" style="196" customWidth="1"/>
    <col min="8986" max="8988" width="9" style="196"/>
    <col min="8989" max="8989" width="9" style="196" customWidth="1"/>
    <col min="8990" max="9216" width="9" style="196"/>
    <col min="9217" max="9233" width="9" style="196" customWidth="1"/>
    <col min="9234" max="9238" width="9" style="196"/>
    <col min="9239" max="9239" width="9" style="196" customWidth="1"/>
    <col min="9240" max="9240" width="9" style="196"/>
    <col min="9241" max="9241" width="9" style="196" customWidth="1"/>
    <col min="9242" max="9244" width="9" style="196"/>
    <col min="9245" max="9245" width="9" style="196" customWidth="1"/>
    <col min="9246" max="9472" width="9" style="196"/>
    <col min="9473" max="9489" width="9" style="196" customWidth="1"/>
    <col min="9490" max="9494" width="9" style="196"/>
    <col min="9495" max="9495" width="9" style="196" customWidth="1"/>
    <col min="9496" max="9496" width="9" style="196"/>
    <col min="9497" max="9497" width="9" style="196" customWidth="1"/>
    <col min="9498" max="9500" width="9" style="196"/>
    <col min="9501" max="9501" width="9" style="196" customWidth="1"/>
    <col min="9502" max="9728" width="9" style="196"/>
    <col min="9729" max="9745" width="9" style="196" customWidth="1"/>
    <col min="9746" max="9750" width="9" style="196"/>
    <col min="9751" max="9751" width="9" style="196" customWidth="1"/>
    <col min="9752" max="9752" width="9" style="196"/>
    <col min="9753" max="9753" width="9" style="196" customWidth="1"/>
    <col min="9754" max="9756" width="9" style="196"/>
    <col min="9757" max="9757" width="9" style="196" customWidth="1"/>
    <col min="9758" max="9984" width="9" style="196"/>
    <col min="9985" max="10001" width="9" style="196" customWidth="1"/>
    <col min="10002" max="10006" width="9" style="196"/>
    <col min="10007" max="10007" width="9" style="196" customWidth="1"/>
    <col min="10008" max="10008" width="9" style="196"/>
    <col min="10009" max="10009" width="9" style="196" customWidth="1"/>
    <col min="10010" max="10012" width="9" style="196"/>
    <col min="10013" max="10013" width="9" style="196" customWidth="1"/>
    <col min="10014" max="10240" width="9" style="196"/>
    <col min="10241" max="10257" width="9" style="196" customWidth="1"/>
    <col min="10258" max="10262" width="9" style="196"/>
    <col min="10263" max="10263" width="9" style="196" customWidth="1"/>
    <col min="10264" max="10264" width="9" style="196"/>
    <col min="10265" max="10265" width="9" style="196" customWidth="1"/>
    <col min="10266" max="10268" width="9" style="196"/>
    <col min="10269" max="10269" width="9" style="196" customWidth="1"/>
    <col min="10270" max="10496" width="9" style="196"/>
    <col min="10497" max="10513" width="9" style="196" customWidth="1"/>
    <col min="10514" max="10518" width="9" style="196"/>
    <col min="10519" max="10519" width="9" style="196" customWidth="1"/>
    <col min="10520" max="10520" width="9" style="196"/>
    <col min="10521" max="10521" width="9" style="196" customWidth="1"/>
    <col min="10522" max="10524" width="9" style="196"/>
    <col min="10525" max="10525" width="9" style="196" customWidth="1"/>
    <col min="10526" max="10752" width="9" style="196"/>
    <col min="10753" max="10769" width="9" style="196" customWidth="1"/>
    <col min="10770" max="10774" width="9" style="196"/>
    <col min="10775" max="10775" width="9" style="196" customWidth="1"/>
    <col min="10776" max="10776" width="9" style="196"/>
    <col min="10777" max="10777" width="9" style="196" customWidth="1"/>
    <col min="10778" max="10780" width="9" style="196"/>
    <col min="10781" max="10781" width="9" style="196" customWidth="1"/>
    <col min="10782" max="11008" width="9" style="196"/>
    <col min="11009" max="11025" width="9" style="196" customWidth="1"/>
    <col min="11026" max="11030" width="9" style="196"/>
    <col min="11031" max="11031" width="9" style="196" customWidth="1"/>
    <col min="11032" max="11032" width="9" style="196"/>
    <col min="11033" max="11033" width="9" style="196" customWidth="1"/>
    <col min="11034" max="11036" width="9" style="196"/>
    <col min="11037" max="11037" width="9" style="196" customWidth="1"/>
    <col min="11038" max="11264" width="9" style="196"/>
    <col min="11265" max="11281" width="9" style="196" customWidth="1"/>
    <col min="11282" max="11286" width="9" style="196"/>
    <col min="11287" max="11287" width="9" style="196" customWidth="1"/>
    <col min="11288" max="11288" width="9" style="196"/>
    <col min="11289" max="11289" width="9" style="196" customWidth="1"/>
    <col min="11290" max="11292" width="9" style="196"/>
    <col min="11293" max="11293" width="9" style="196" customWidth="1"/>
    <col min="11294" max="11520" width="9" style="196"/>
    <col min="11521" max="11537" width="9" style="196" customWidth="1"/>
    <col min="11538" max="11542" width="9" style="196"/>
    <col min="11543" max="11543" width="9" style="196" customWidth="1"/>
    <col min="11544" max="11544" width="9" style="196"/>
    <col min="11545" max="11545" width="9" style="196" customWidth="1"/>
    <col min="11546" max="11548" width="9" style="196"/>
    <col min="11549" max="11549" width="9" style="196" customWidth="1"/>
    <col min="11550" max="11776" width="9" style="196"/>
    <col min="11777" max="11793" width="9" style="196" customWidth="1"/>
    <col min="11794" max="11798" width="9" style="196"/>
    <col min="11799" max="11799" width="9" style="196" customWidth="1"/>
    <col min="11800" max="11800" width="9" style="196"/>
    <col min="11801" max="11801" width="9" style="196" customWidth="1"/>
    <col min="11802" max="11804" width="9" style="196"/>
    <col min="11805" max="11805" width="9" style="196" customWidth="1"/>
    <col min="11806" max="12032" width="9" style="196"/>
    <col min="12033" max="12049" width="9" style="196" customWidth="1"/>
    <col min="12050" max="12054" width="9" style="196"/>
    <col min="12055" max="12055" width="9" style="196" customWidth="1"/>
    <col min="12056" max="12056" width="9" style="196"/>
    <col min="12057" max="12057" width="9" style="196" customWidth="1"/>
    <col min="12058" max="12060" width="9" style="196"/>
    <col min="12061" max="12061" width="9" style="196" customWidth="1"/>
    <col min="12062" max="12288" width="9" style="196"/>
    <col min="12289" max="12305" width="9" style="196" customWidth="1"/>
    <col min="12306" max="12310" width="9" style="196"/>
    <col min="12311" max="12311" width="9" style="196" customWidth="1"/>
    <col min="12312" max="12312" width="9" style="196"/>
    <col min="12313" max="12313" width="9" style="196" customWidth="1"/>
    <col min="12314" max="12316" width="9" style="196"/>
    <col min="12317" max="12317" width="9" style="196" customWidth="1"/>
    <col min="12318" max="12544" width="9" style="196"/>
    <col min="12545" max="12561" width="9" style="196" customWidth="1"/>
    <col min="12562" max="12566" width="9" style="196"/>
    <col min="12567" max="12567" width="9" style="196" customWidth="1"/>
    <col min="12568" max="12568" width="9" style="196"/>
    <col min="12569" max="12569" width="9" style="196" customWidth="1"/>
    <col min="12570" max="12572" width="9" style="196"/>
    <col min="12573" max="12573" width="9" style="196" customWidth="1"/>
    <col min="12574" max="12800" width="9" style="196"/>
    <col min="12801" max="12817" width="9" style="196" customWidth="1"/>
    <col min="12818" max="12822" width="9" style="196"/>
    <col min="12823" max="12823" width="9" style="196" customWidth="1"/>
    <col min="12824" max="12824" width="9" style="196"/>
    <col min="12825" max="12825" width="9" style="196" customWidth="1"/>
    <col min="12826" max="12828" width="9" style="196"/>
    <col min="12829" max="12829" width="9" style="196" customWidth="1"/>
    <col min="12830" max="13056" width="9" style="196"/>
    <col min="13057" max="13073" width="9" style="196" customWidth="1"/>
    <col min="13074" max="13078" width="9" style="196"/>
    <col min="13079" max="13079" width="9" style="196" customWidth="1"/>
    <col min="13080" max="13080" width="9" style="196"/>
    <col min="13081" max="13081" width="9" style="196" customWidth="1"/>
    <col min="13082" max="13084" width="9" style="196"/>
    <col min="13085" max="13085" width="9" style="196" customWidth="1"/>
    <col min="13086" max="13312" width="9" style="196"/>
    <col min="13313" max="13329" width="9" style="196" customWidth="1"/>
    <col min="13330" max="13334" width="9" style="196"/>
    <col min="13335" max="13335" width="9" style="196" customWidth="1"/>
    <col min="13336" max="13336" width="9" style="196"/>
    <col min="13337" max="13337" width="9" style="196" customWidth="1"/>
    <col min="13338" max="13340" width="9" style="196"/>
    <col min="13341" max="13341" width="9" style="196" customWidth="1"/>
    <col min="13342" max="13568" width="9" style="196"/>
    <col min="13569" max="13585" width="9" style="196" customWidth="1"/>
    <col min="13586" max="13590" width="9" style="196"/>
    <col min="13591" max="13591" width="9" style="196" customWidth="1"/>
    <col min="13592" max="13592" width="9" style="196"/>
    <col min="13593" max="13593" width="9" style="196" customWidth="1"/>
    <col min="13594" max="13596" width="9" style="196"/>
    <col min="13597" max="13597" width="9" style="196" customWidth="1"/>
    <col min="13598" max="13824" width="9" style="196"/>
    <col min="13825" max="13841" width="9" style="196" customWidth="1"/>
    <col min="13842" max="13846" width="9" style="196"/>
    <col min="13847" max="13847" width="9" style="196" customWidth="1"/>
    <col min="13848" max="13848" width="9" style="196"/>
    <col min="13849" max="13849" width="9" style="196" customWidth="1"/>
    <col min="13850" max="13852" width="9" style="196"/>
    <col min="13853" max="13853" width="9" style="196" customWidth="1"/>
    <col min="13854" max="14080" width="9" style="196"/>
    <col min="14081" max="14097" width="9" style="196" customWidth="1"/>
    <col min="14098" max="14102" width="9" style="196"/>
    <col min="14103" max="14103" width="9" style="196" customWidth="1"/>
    <col min="14104" max="14104" width="9" style="196"/>
    <col min="14105" max="14105" width="9" style="196" customWidth="1"/>
    <col min="14106" max="14108" width="9" style="196"/>
    <col min="14109" max="14109" width="9" style="196" customWidth="1"/>
    <col min="14110" max="14336" width="9" style="196"/>
    <col min="14337" max="14353" width="9" style="196" customWidth="1"/>
    <col min="14354" max="14358" width="9" style="196"/>
    <col min="14359" max="14359" width="9" style="196" customWidth="1"/>
    <col min="14360" max="14360" width="9" style="196"/>
    <col min="14361" max="14361" width="9" style="196" customWidth="1"/>
    <col min="14362" max="14364" width="9" style="196"/>
    <col min="14365" max="14365" width="9" style="196" customWidth="1"/>
    <col min="14366" max="14592" width="9" style="196"/>
    <col min="14593" max="14609" width="9" style="196" customWidth="1"/>
    <col min="14610" max="14614" width="9" style="196"/>
    <col min="14615" max="14615" width="9" style="196" customWidth="1"/>
    <col min="14616" max="14616" width="9" style="196"/>
    <col min="14617" max="14617" width="9" style="196" customWidth="1"/>
    <col min="14618" max="14620" width="9" style="196"/>
    <col min="14621" max="14621" width="9" style="196" customWidth="1"/>
    <col min="14622" max="14848" width="9" style="196"/>
    <col min="14849" max="14865" width="9" style="196" customWidth="1"/>
    <col min="14866" max="14870" width="9" style="196"/>
    <col min="14871" max="14871" width="9" style="196" customWidth="1"/>
    <col min="14872" max="14872" width="9" style="196"/>
    <col min="14873" max="14873" width="9" style="196" customWidth="1"/>
    <col min="14874" max="14876" width="9" style="196"/>
    <col min="14877" max="14877" width="9" style="196" customWidth="1"/>
    <col min="14878" max="15104" width="9" style="196"/>
    <col min="15105" max="15121" width="9" style="196" customWidth="1"/>
    <col min="15122" max="15126" width="9" style="196"/>
    <col min="15127" max="15127" width="9" style="196" customWidth="1"/>
    <col min="15128" max="15128" width="9" style="196"/>
    <col min="15129" max="15129" width="9" style="196" customWidth="1"/>
    <col min="15130" max="15132" width="9" style="196"/>
    <col min="15133" max="15133" width="9" style="196" customWidth="1"/>
    <col min="15134" max="15360" width="9" style="196"/>
    <col min="15361" max="15377" width="9" style="196" customWidth="1"/>
    <col min="15378" max="15382" width="9" style="196"/>
    <col min="15383" max="15383" width="9" style="196" customWidth="1"/>
    <col min="15384" max="15384" width="9" style="196"/>
    <col min="15385" max="15385" width="9" style="196" customWidth="1"/>
    <col min="15386" max="15388" width="9" style="196"/>
    <col min="15389" max="15389" width="9" style="196" customWidth="1"/>
    <col min="15390" max="15616" width="9" style="196"/>
    <col min="15617" max="15633" width="9" style="196" customWidth="1"/>
    <col min="15634" max="15638" width="9" style="196"/>
    <col min="15639" max="15639" width="9" style="196" customWidth="1"/>
    <col min="15640" max="15640" width="9" style="196"/>
    <col min="15641" max="15641" width="9" style="196" customWidth="1"/>
    <col min="15642" max="15644" width="9" style="196"/>
    <col min="15645" max="15645" width="9" style="196" customWidth="1"/>
    <col min="15646" max="15872" width="9" style="196"/>
    <col min="15873" max="15889" width="9" style="196" customWidth="1"/>
    <col min="15890" max="15894" width="9" style="196"/>
    <col min="15895" max="15895" width="9" style="196" customWidth="1"/>
    <col min="15896" max="15896" width="9" style="196"/>
    <col min="15897" max="15897" width="9" style="196" customWidth="1"/>
    <col min="15898" max="15900" width="9" style="196"/>
    <col min="15901" max="15901" width="9" style="196" customWidth="1"/>
    <col min="15902" max="16128" width="9" style="196"/>
    <col min="16129" max="16145" width="9" style="196" customWidth="1"/>
    <col min="16146" max="16150" width="9" style="196"/>
    <col min="16151" max="16151" width="9" style="196" customWidth="1"/>
    <col min="16152" max="16152" width="9" style="196"/>
    <col min="16153" max="16153" width="9" style="196" customWidth="1"/>
    <col min="16154" max="16156" width="9" style="196"/>
    <col min="16157" max="16157" width="9" style="196" customWidth="1"/>
    <col min="16158" max="16384" width="9" style="196"/>
  </cols>
  <sheetData>
    <row r="1" spans="1:14" ht="15.95" customHeight="1">
      <c r="A1" s="1" t="s">
        <v>0</v>
      </c>
      <c r="B1" s="1"/>
      <c r="C1" s="2"/>
      <c r="D1" s="2"/>
      <c r="E1" s="2"/>
      <c r="F1" s="2"/>
      <c r="G1" s="2"/>
      <c r="H1" s="96"/>
      <c r="I1" s="96"/>
      <c r="J1" s="96"/>
      <c r="K1" s="96"/>
      <c r="L1" s="96"/>
      <c r="M1" s="96"/>
      <c r="N1" s="96"/>
    </row>
    <row r="2" spans="1:14" ht="15.95" customHeight="1">
      <c r="A2" s="4" t="s">
        <v>142</v>
      </c>
      <c r="B2" s="1"/>
      <c r="C2" s="2"/>
      <c r="D2" s="2"/>
      <c r="E2" s="2"/>
      <c r="F2" s="2"/>
      <c r="G2" s="2"/>
      <c r="H2" s="96"/>
      <c r="I2" s="96"/>
      <c r="J2" s="96"/>
      <c r="K2" s="96"/>
      <c r="L2" s="96"/>
      <c r="M2" s="96"/>
      <c r="N2" s="96"/>
    </row>
    <row r="3" spans="1:14" ht="15.95" customHeight="1">
      <c r="A3" s="5" t="s">
        <v>222</v>
      </c>
      <c r="B3" s="5"/>
      <c r="C3" s="6"/>
      <c r="D3" s="6"/>
      <c r="E3" s="6"/>
      <c r="F3" s="6"/>
      <c r="G3" s="6"/>
      <c r="H3" s="97"/>
      <c r="I3" s="97"/>
      <c r="J3" s="97"/>
      <c r="K3" s="97"/>
      <c r="L3" s="97"/>
      <c r="M3" s="97"/>
      <c r="N3" s="97"/>
    </row>
    <row r="4" spans="1:14" ht="15.95" customHeight="1">
      <c r="A4" s="7"/>
      <c r="B4" s="7"/>
      <c r="C4" s="8"/>
      <c r="D4" s="8"/>
      <c r="E4" s="8"/>
      <c r="F4" s="8"/>
      <c r="G4" s="8"/>
      <c r="H4" s="73"/>
      <c r="I4" s="73"/>
      <c r="J4" s="73"/>
      <c r="K4" s="73"/>
      <c r="L4" s="73"/>
      <c r="M4" s="73"/>
      <c r="N4" s="73"/>
    </row>
    <row r="5" spans="1:14" ht="15.95" customHeight="1">
      <c r="A5" s="9"/>
      <c r="B5" s="10"/>
      <c r="C5" s="11"/>
      <c r="D5" s="11"/>
      <c r="E5" s="11"/>
      <c r="F5" s="22"/>
      <c r="G5" s="11"/>
      <c r="H5" s="23"/>
      <c r="I5" s="23"/>
      <c r="J5" s="23"/>
      <c r="K5" s="23"/>
      <c r="L5" s="23"/>
      <c r="M5" s="23"/>
      <c r="N5" s="23"/>
    </row>
    <row r="6" spans="1:14" ht="15.95" customHeight="1">
      <c r="A6" s="9"/>
      <c r="B6" s="10"/>
      <c r="C6" s="11"/>
      <c r="D6" s="11"/>
      <c r="E6" s="11"/>
      <c r="F6" s="12"/>
      <c r="G6" s="13"/>
      <c r="H6" s="214" t="s">
        <v>1</v>
      </c>
      <c r="I6" s="214"/>
      <c r="J6" s="214"/>
      <c r="K6" s="84"/>
      <c r="L6" s="214" t="s">
        <v>2</v>
      </c>
      <c r="M6" s="214"/>
      <c r="N6" s="214"/>
    </row>
    <row r="7" spans="1:14" ht="15.95" customHeight="1">
      <c r="A7" s="9"/>
      <c r="B7" s="10"/>
      <c r="C7" s="11"/>
      <c r="D7" s="11"/>
      <c r="E7" s="11"/>
      <c r="F7" s="12"/>
      <c r="G7" s="13"/>
      <c r="H7" s="84"/>
      <c r="I7" s="84"/>
      <c r="J7" s="147" t="s">
        <v>143</v>
      </c>
      <c r="K7" s="84"/>
      <c r="L7" s="84"/>
      <c r="M7" s="84"/>
      <c r="N7" s="147" t="s">
        <v>143</v>
      </c>
    </row>
    <row r="8" spans="1:14" ht="15.95" customHeight="1">
      <c r="A8" s="9"/>
      <c r="B8" s="10"/>
      <c r="C8" s="11"/>
      <c r="D8" s="11"/>
      <c r="E8" s="11"/>
      <c r="F8" s="12"/>
      <c r="G8" s="13"/>
      <c r="H8" s="50" t="s">
        <v>44</v>
      </c>
      <c r="I8" s="51"/>
      <c r="J8" s="50" t="s">
        <v>44</v>
      </c>
      <c r="K8" s="53"/>
      <c r="L8" s="50" t="str">
        <f>+H8</f>
        <v>31 March</v>
      </c>
      <c r="M8" s="51"/>
      <c r="N8" s="50" t="str">
        <f>+J8</f>
        <v>31 March</v>
      </c>
    </row>
    <row r="9" spans="1:14" ht="15.95" customHeight="1">
      <c r="A9" s="9"/>
      <c r="B9" s="10"/>
      <c r="C9" s="11"/>
      <c r="D9" s="11"/>
      <c r="E9" s="11"/>
      <c r="F9" s="14"/>
      <c r="G9" s="15"/>
      <c r="H9" s="50" t="s">
        <v>3</v>
      </c>
      <c r="I9" s="51"/>
      <c r="J9" s="50" t="s">
        <v>4</v>
      </c>
      <c r="K9" s="53"/>
      <c r="L9" s="50" t="str">
        <f>+H9</f>
        <v>2016</v>
      </c>
      <c r="M9" s="51"/>
      <c r="N9" s="50" t="str">
        <f>+J9</f>
        <v>2015</v>
      </c>
    </row>
    <row r="10" spans="1:14" ht="15.95" customHeight="1">
      <c r="A10" s="9"/>
      <c r="B10" s="10"/>
      <c r="C10" s="11"/>
      <c r="D10" s="11"/>
      <c r="E10" s="11"/>
      <c r="F10" s="14"/>
      <c r="G10" s="15"/>
      <c r="H10" s="85" t="s">
        <v>6</v>
      </c>
      <c r="I10" s="51"/>
      <c r="J10" s="85" t="s">
        <v>6</v>
      </c>
      <c r="K10" s="53"/>
      <c r="L10" s="85" t="s">
        <v>6</v>
      </c>
      <c r="M10" s="51"/>
      <c r="N10" s="85" t="s">
        <v>6</v>
      </c>
    </row>
    <row r="11" spans="1:14" ht="15.95" customHeight="1">
      <c r="A11" s="9"/>
      <c r="B11" s="10"/>
      <c r="C11" s="11"/>
      <c r="D11" s="11"/>
      <c r="E11" s="11"/>
      <c r="F11" s="14"/>
      <c r="G11" s="11"/>
      <c r="H11" s="20"/>
      <c r="I11" s="21"/>
      <c r="J11" s="20"/>
      <c r="K11" s="21"/>
      <c r="L11" s="20"/>
      <c r="M11" s="21"/>
      <c r="N11" s="20"/>
    </row>
    <row r="12" spans="1:14" ht="15.95" customHeight="1">
      <c r="A12" s="1" t="s">
        <v>7</v>
      </c>
      <c r="B12" s="10"/>
      <c r="C12" s="11"/>
      <c r="D12" s="11"/>
      <c r="E12" s="11"/>
      <c r="F12" s="14"/>
      <c r="G12" s="11"/>
      <c r="H12" s="23"/>
      <c r="I12" s="23"/>
      <c r="J12" s="23"/>
      <c r="K12" s="23"/>
      <c r="L12" s="23"/>
      <c r="M12" s="24"/>
      <c r="N12" s="23"/>
    </row>
    <row r="13" spans="1:14" ht="15.95" customHeight="1">
      <c r="A13" s="10"/>
      <c r="B13" s="10" t="s">
        <v>8</v>
      </c>
      <c r="C13" s="11"/>
      <c r="D13" s="11"/>
      <c r="E13" s="11"/>
      <c r="F13" s="25" t="s">
        <v>9</v>
      </c>
      <c r="G13" s="11"/>
      <c r="H13" s="23">
        <v>361522125</v>
      </c>
      <c r="I13" s="35"/>
      <c r="J13" s="23">
        <v>874420013</v>
      </c>
      <c r="K13" s="23"/>
      <c r="L13" s="23">
        <v>0</v>
      </c>
      <c r="M13" s="24"/>
      <c r="N13" s="23">
        <v>354239388</v>
      </c>
    </row>
    <row r="14" spans="1:14" ht="15.95" customHeight="1">
      <c r="A14" s="10"/>
      <c r="B14" s="10" t="s">
        <v>10</v>
      </c>
      <c r="C14" s="11"/>
      <c r="D14" s="11"/>
      <c r="E14" s="11"/>
      <c r="F14" s="25"/>
      <c r="G14" s="11"/>
      <c r="H14" s="40">
        <v>645159650</v>
      </c>
      <c r="I14" s="35"/>
      <c r="J14" s="40">
        <v>667457373</v>
      </c>
      <c r="K14" s="23"/>
      <c r="L14" s="40">
        <v>22682355</v>
      </c>
      <c r="M14" s="24"/>
      <c r="N14" s="40">
        <v>27438007</v>
      </c>
    </row>
    <row r="15" spans="1:14" ht="15.95" customHeight="1">
      <c r="A15" s="9"/>
      <c r="B15" s="10"/>
      <c r="C15" s="11"/>
      <c r="D15" s="11"/>
      <c r="E15" s="11"/>
      <c r="F15" s="19"/>
      <c r="G15" s="11"/>
      <c r="H15" s="20"/>
      <c r="I15" s="20"/>
      <c r="J15" s="20"/>
      <c r="K15" s="20"/>
      <c r="L15" s="20"/>
      <c r="M15" s="20"/>
      <c r="N15" s="20"/>
    </row>
    <row r="16" spans="1:14" ht="15.95" customHeight="1">
      <c r="A16" s="26" t="s">
        <v>11</v>
      </c>
      <c r="B16" s="10"/>
      <c r="C16" s="11"/>
      <c r="D16" s="11"/>
      <c r="E16" s="11"/>
      <c r="F16" s="25"/>
      <c r="G16" s="11"/>
      <c r="H16" s="40">
        <f>SUM(H13:H14)</f>
        <v>1006681775</v>
      </c>
      <c r="I16" s="35"/>
      <c r="J16" s="40">
        <f>SUM(J13:J14)</f>
        <v>1541877386</v>
      </c>
      <c r="K16" s="23"/>
      <c r="L16" s="40">
        <f>SUM(L13:L14)</f>
        <v>22682355</v>
      </c>
      <c r="M16" s="24"/>
      <c r="N16" s="40">
        <f>SUM(N13:N14)</f>
        <v>381677395</v>
      </c>
    </row>
    <row r="17" spans="1:14" ht="15.95" customHeight="1">
      <c r="A17" s="3"/>
      <c r="B17" s="11"/>
      <c r="C17" s="11"/>
      <c r="D17" s="11"/>
      <c r="E17" s="11"/>
      <c r="F17" s="25"/>
      <c r="G17" s="11">
        <v>0</v>
      </c>
      <c r="H17" s="34"/>
      <c r="I17" s="35">
        <v>0</v>
      </c>
      <c r="J17" s="34"/>
      <c r="K17" s="23"/>
      <c r="L17" s="34"/>
      <c r="M17" s="24"/>
      <c r="N17" s="34"/>
    </row>
    <row r="18" spans="1:14" ht="15.95" customHeight="1">
      <c r="A18" s="2" t="s">
        <v>12</v>
      </c>
      <c r="B18" s="11"/>
      <c r="C18" s="11"/>
      <c r="D18" s="11"/>
      <c r="E18" s="11"/>
      <c r="F18" s="25"/>
      <c r="G18" s="11"/>
      <c r="H18" s="23"/>
      <c r="I18" s="35"/>
      <c r="J18" s="23"/>
      <c r="K18" s="23"/>
      <c r="L18" s="23"/>
      <c r="M18" s="24"/>
      <c r="N18" s="23"/>
    </row>
    <row r="19" spans="1:14" ht="15.95" customHeight="1">
      <c r="A19" s="10"/>
      <c r="B19" s="10" t="s">
        <v>246</v>
      </c>
      <c r="C19" s="11"/>
      <c r="D19" s="11"/>
      <c r="E19" s="11"/>
      <c r="F19" s="25" t="s">
        <v>9</v>
      </c>
      <c r="G19" s="11"/>
      <c r="H19" s="23">
        <v>238211257</v>
      </c>
      <c r="I19" s="35"/>
      <c r="J19" s="23">
        <v>384154405</v>
      </c>
      <c r="K19" s="23"/>
      <c r="L19" s="23">
        <v>0</v>
      </c>
      <c r="M19" s="24"/>
      <c r="N19" s="23">
        <v>160947240</v>
      </c>
    </row>
    <row r="20" spans="1:14" ht="15.95" customHeight="1">
      <c r="A20" s="10"/>
      <c r="B20" s="10" t="s">
        <v>13</v>
      </c>
      <c r="C20" s="11"/>
      <c r="D20" s="11"/>
      <c r="E20" s="11"/>
      <c r="F20" s="25"/>
      <c r="G20" s="11"/>
      <c r="H20" s="40">
        <v>312732722</v>
      </c>
      <c r="I20" s="35"/>
      <c r="J20" s="40">
        <v>363817924</v>
      </c>
      <c r="K20" s="23"/>
      <c r="L20" s="40">
        <v>17294043</v>
      </c>
      <c r="M20" s="24"/>
      <c r="N20" s="40">
        <v>21810516</v>
      </c>
    </row>
    <row r="21" spans="1:14" ht="15.95" customHeight="1">
      <c r="A21" s="9"/>
      <c r="B21" s="10"/>
      <c r="C21" s="11"/>
      <c r="D21" s="11"/>
      <c r="E21" s="11"/>
      <c r="F21" s="19"/>
      <c r="G21" s="11"/>
      <c r="H21" s="20"/>
      <c r="I21" s="20"/>
      <c r="J21" s="20"/>
      <c r="K21" s="20"/>
      <c r="L21" s="20"/>
      <c r="M21" s="20"/>
      <c r="N21" s="20"/>
    </row>
    <row r="22" spans="1:14" ht="15.95" customHeight="1">
      <c r="A22" s="112" t="s">
        <v>14</v>
      </c>
      <c r="B22" s="11"/>
      <c r="C22" s="11"/>
      <c r="D22" s="11"/>
      <c r="E22" s="11"/>
      <c r="F22" s="25"/>
      <c r="G22" s="11"/>
      <c r="H22" s="40">
        <f>SUM(H19:H20)</f>
        <v>550943979</v>
      </c>
      <c r="I22" s="35"/>
      <c r="J22" s="40">
        <f>SUM(J19:J20)</f>
        <v>747972329</v>
      </c>
      <c r="K22" s="23"/>
      <c r="L22" s="40">
        <f>SUM(L19:L20)</f>
        <v>17294043</v>
      </c>
      <c r="M22" s="24"/>
      <c r="N22" s="40">
        <f>SUM(N19:N20)</f>
        <v>182757756</v>
      </c>
    </row>
    <row r="23" spans="1:14" ht="15.95" customHeight="1">
      <c r="A23" s="9"/>
      <c r="B23" s="11"/>
      <c r="C23" s="11"/>
      <c r="D23" s="11"/>
      <c r="E23" s="11"/>
      <c r="F23" s="25"/>
      <c r="G23" s="11"/>
      <c r="H23" s="34"/>
      <c r="I23" s="35"/>
      <c r="J23" s="34"/>
      <c r="K23" s="23"/>
      <c r="L23" s="34"/>
      <c r="M23" s="24"/>
      <c r="N23" s="34"/>
    </row>
    <row r="24" spans="1:14" ht="15.95" customHeight="1">
      <c r="A24" s="112" t="s">
        <v>15</v>
      </c>
      <c r="B24" s="27"/>
      <c r="C24" s="28"/>
      <c r="D24" s="28"/>
      <c r="E24" s="28"/>
      <c r="F24" s="29"/>
      <c r="G24" s="28"/>
      <c r="H24" s="34">
        <f>+H16-H22</f>
        <v>455737796</v>
      </c>
      <c r="I24" s="35"/>
      <c r="J24" s="34">
        <f>+J16-J22</f>
        <v>793905057</v>
      </c>
      <c r="K24" s="23"/>
      <c r="L24" s="34">
        <f>+L16-L22</f>
        <v>5388312</v>
      </c>
      <c r="M24" s="23"/>
      <c r="N24" s="34">
        <f>+N16-N22</f>
        <v>198919639</v>
      </c>
    </row>
    <row r="25" spans="1:14" ht="15.95" customHeight="1">
      <c r="A25" s="9" t="s">
        <v>16</v>
      </c>
      <c r="B25" s="28"/>
      <c r="C25" s="28"/>
      <c r="D25" s="28"/>
      <c r="E25" s="28"/>
      <c r="F25" s="29"/>
      <c r="G25" s="28"/>
      <c r="H25" s="47"/>
      <c r="I25" s="35"/>
      <c r="J25" s="47"/>
      <c r="K25" s="23"/>
      <c r="L25" s="47"/>
      <c r="M25" s="24"/>
      <c r="N25" s="47"/>
    </row>
    <row r="26" spans="1:14" ht="15.95" customHeight="1">
      <c r="A26" s="9"/>
      <c r="B26" s="11" t="s">
        <v>247</v>
      </c>
      <c r="C26" s="28"/>
      <c r="D26" s="28"/>
      <c r="E26" s="28"/>
      <c r="F26" s="29"/>
      <c r="G26" s="28"/>
      <c r="H26" s="34">
        <v>9043150</v>
      </c>
      <c r="I26" s="35"/>
      <c r="J26" s="34">
        <v>180000</v>
      </c>
      <c r="K26" s="23"/>
      <c r="L26" s="34">
        <v>9043150</v>
      </c>
      <c r="M26" s="24"/>
      <c r="N26" s="34">
        <v>0</v>
      </c>
    </row>
    <row r="27" spans="1:14" ht="15.95" customHeight="1">
      <c r="A27" s="9"/>
      <c r="B27" s="3" t="s">
        <v>17</v>
      </c>
      <c r="C27" s="3"/>
      <c r="D27" s="11"/>
      <c r="E27" s="11"/>
      <c r="F27" s="25"/>
      <c r="G27" s="11"/>
      <c r="H27" s="23">
        <v>28803486</v>
      </c>
      <c r="I27" s="23">
        <v>0</v>
      </c>
      <c r="J27" s="23">
        <v>26678597</v>
      </c>
      <c r="K27" s="23">
        <v>0</v>
      </c>
      <c r="L27" s="23">
        <v>124817534</v>
      </c>
      <c r="M27" s="23">
        <v>0</v>
      </c>
      <c r="N27" s="23">
        <v>114118715</v>
      </c>
    </row>
    <row r="28" spans="1:14" ht="15.95" customHeight="1">
      <c r="A28" s="9"/>
      <c r="B28" s="3" t="s">
        <v>18</v>
      </c>
      <c r="C28" s="3"/>
      <c r="D28" s="11"/>
      <c r="E28" s="11"/>
      <c r="F28" s="25"/>
      <c r="G28" s="11"/>
      <c r="H28" s="23">
        <v>5023087</v>
      </c>
      <c r="I28" s="23">
        <v>1</v>
      </c>
      <c r="J28" s="23">
        <v>4741080</v>
      </c>
      <c r="K28" s="23">
        <v>1</v>
      </c>
      <c r="L28" s="23">
        <v>49460172</v>
      </c>
      <c r="M28" s="23">
        <v>1</v>
      </c>
      <c r="N28" s="23">
        <v>65177229</v>
      </c>
    </row>
    <row r="29" spans="1:14" ht="15.95" customHeight="1">
      <c r="A29" s="9"/>
      <c r="B29" s="10" t="s">
        <v>19</v>
      </c>
      <c r="C29" s="11"/>
      <c r="D29" s="11"/>
      <c r="E29" s="11"/>
      <c r="F29" s="25"/>
      <c r="G29" s="11"/>
      <c r="H29" s="23">
        <v>0</v>
      </c>
      <c r="I29" s="23">
        <v>2</v>
      </c>
      <c r="J29" s="23">
        <v>0</v>
      </c>
      <c r="K29" s="23">
        <v>2</v>
      </c>
      <c r="L29" s="23">
        <v>53313170</v>
      </c>
      <c r="M29" s="23">
        <v>2</v>
      </c>
      <c r="N29" s="23">
        <v>600704715</v>
      </c>
    </row>
    <row r="30" spans="1:14" ht="15.95" customHeight="1">
      <c r="A30" s="9"/>
      <c r="B30" s="3" t="s">
        <v>20</v>
      </c>
      <c r="C30" s="11"/>
      <c r="D30" s="11"/>
      <c r="E30" s="11"/>
      <c r="F30" s="25"/>
      <c r="G30" s="11"/>
      <c r="H30" s="23">
        <v>1693</v>
      </c>
      <c r="I30" s="23">
        <v>3</v>
      </c>
      <c r="J30" s="23">
        <v>0</v>
      </c>
      <c r="K30" s="23">
        <v>3</v>
      </c>
      <c r="L30" s="23">
        <v>17743093</v>
      </c>
      <c r="M30" s="23">
        <v>3</v>
      </c>
      <c r="N30" s="23">
        <v>8603220</v>
      </c>
    </row>
    <row r="31" spans="1:14" ht="15.95" customHeight="1">
      <c r="A31" s="9"/>
      <c r="B31" s="3" t="s">
        <v>21</v>
      </c>
      <c r="C31" s="3"/>
      <c r="D31" s="11"/>
      <c r="E31" s="11"/>
      <c r="F31" s="25"/>
      <c r="G31" s="11"/>
      <c r="H31" s="23">
        <v>98129</v>
      </c>
      <c r="I31" s="23">
        <v>4</v>
      </c>
      <c r="J31" s="23">
        <v>727984</v>
      </c>
      <c r="K31" s="23">
        <v>4</v>
      </c>
      <c r="L31" s="23">
        <v>3255511</v>
      </c>
      <c r="M31" s="23">
        <v>4</v>
      </c>
      <c r="N31" s="23">
        <v>528988</v>
      </c>
    </row>
    <row r="32" spans="1:14" ht="15.95" customHeight="1">
      <c r="A32" s="9"/>
      <c r="B32" s="3" t="s">
        <v>22</v>
      </c>
      <c r="C32" s="3"/>
      <c r="D32" s="11"/>
      <c r="E32" s="11"/>
      <c r="F32" s="25" t="s">
        <v>9</v>
      </c>
      <c r="G32" s="11"/>
      <c r="H32" s="23">
        <f>10103559</f>
        <v>10103559</v>
      </c>
      <c r="I32" s="23">
        <v>5</v>
      </c>
      <c r="J32" s="23">
        <f>5366848+110</f>
        <v>5366958</v>
      </c>
      <c r="K32" s="23">
        <v>5</v>
      </c>
      <c r="L32" s="23">
        <v>1182701</v>
      </c>
      <c r="M32" s="23">
        <v>5</v>
      </c>
      <c r="N32" s="23">
        <v>684932</v>
      </c>
    </row>
    <row r="33" spans="1:14" ht="15.95" customHeight="1">
      <c r="A33" s="9" t="s">
        <v>23</v>
      </c>
      <c r="B33" s="11"/>
      <c r="C33" s="11"/>
      <c r="D33" s="11"/>
      <c r="E33" s="11"/>
      <c r="F33" s="25" t="s">
        <v>9</v>
      </c>
      <c r="G33" s="11"/>
      <c r="H33" s="23">
        <v>-40652897</v>
      </c>
      <c r="I33" s="23"/>
      <c r="J33" s="23">
        <v>-58870323</v>
      </c>
      <c r="K33" s="23"/>
      <c r="L33" s="23">
        <v>-17100421</v>
      </c>
      <c r="M33" s="23"/>
      <c r="N33" s="23">
        <v>-23669059</v>
      </c>
    </row>
    <row r="34" spans="1:14" ht="15.95" customHeight="1">
      <c r="A34" s="9" t="s">
        <v>24</v>
      </c>
      <c r="B34" s="10"/>
      <c r="C34" s="11"/>
      <c r="D34" s="11"/>
      <c r="E34" s="11"/>
      <c r="F34" s="25"/>
      <c r="G34" s="11"/>
      <c r="H34" s="23">
        <v>-141720715</v>
      </c>
      <c r="I34" s="23"/>
      <c r="J34" s="23">
        <v>-157879618</v>
      </c>
      <c r="K34" s="23"/>
      <c r="L34" s="23">
        <v>-60012431</v>
      </c>
      <c r="M34" s="23"/>
      <c r="N34" s="23">
        <v>-73883595</v>
      </c>
    </row>
    <row r="35" spans="1:14" ht="15.95" customHeight="1">
      <c r="A35" s="9" t="s">
        <v>25</v>
      </c>
      <c r="B35" s="11"/>
      <c r="C35" s="11"/>
      <c r="D35" s="11"/>
      <c r="E35" s="31"/>
      <c r="F35" s="3"/>
      <c r="G35" s="3"/>
      <c r="H35" s="23"/>
      <c r="I35" s="23"/>
      <c r="J35" s="23"/>
      <c r="K35" s="23"/>
      <c r="L35" s="23"/>
      <c r="M35" s="23"/>
      <c r="N35" s="23"/>
    </row>
    <row r="36" spans="1:14" ht="15.95" customHeight="1">
      <c r="A36" s="9"/>
      <c r="B36" s="10" t="s">
        <v>26</v>
      </c>
      <c r="C36" s="11"/>
      <c r="D36" s="11"/>
      <c r="E36" s="31"/>
      <c r="F36" s="25"/>
      <c r="G36" s="11"/>
      <c r="H36" s="23">
        <v>-4482237</v>
      </c>
      <c r="I36" s="23"/>
      <c r="J36" s="23">
        <v>-4604995</v>
      </c>
      <c r="K36" s="23"/>
      <c r="L36" s="23">
        <v>1151918</v>
      </c>
      <c r="M36" s="23"/>
      <c r="N36" s="23">
        <v>-653072</v>
      </c>
    </row>
    <row r="37" spans="1:14" ht="15.95" customHeight="1">
      <c r="A37" s="192" t="s">
        <v>27</v>
      </c>
      <c r="B37" s="10"/>
      <c r="C37" s="11"/>
      <c r="D37" s="11"/>
      <c r="E37" s="31"/>
      <c r="F37" s="25"/>
      <c r="G37" s="11"/>
      <c r="H37" s="23"/>
      <c r="I37" s="23"/>
      <c r="J37" s="23"/>
      <c r="K37" s="23"/>
      <c r="L37" s="23"/>
      <c r="M37" s="23"/>
      <c r="N37" s="23"/>
    </row>
    <row r="38" spans="1:14" ht="15.95" customHeight="1">
      <c r="A38" s="9"/>
      <c r="B38" s="9" t="s">
        <v>28</v>
      </c>
      <c r="C38" s="11"/>
      <c r="D38" s="11"/>
      <c r="E38" s="11"/>
      <c r="F38" s="25"/>
      <c r="G38" s="11"/>
      <c r="H38" s="23">
        <v>-204850744</v>
      </c>
      <c r="I38" s="23"/>
      <c r="J38" s="23">
        <v>-206034826</v>
      </c>
      <c r="K38" s="23"/>
      <c r="L38" s="23">
        <v>-204394095</v>
      </c>
      <c r="M38" s="23"/>
      <c r="N38" s="23">
        <v>-207324229</v>
      </c>
    </row>
    <row r="39" spans="1:14" ht="15.95" customHeight="1">
      <c r="A39" s="9"/>
      <c r="B39" s="10" t="s">
        <v>29</v>
      </c>
      <c r="C39" s="11"/>
      <c r="D39" s="11"/>
      <c r="E39" s="11"/>
      <c r="F39" s="25"/>
      <c r="G39" s="11"/>
      <c r="H39" s="23"/>
      <c r="I39" s="23"/>
      <c r="J39" s="23"/>
      <c r="K39" s="23"/>
      <c r="L39" s="23"/>
      <c r="M39" s="23"/>
      <c r="N39" s="23"/>
    </row>
    <row r="40" spans="1:14" ht="15.95" customHeight="1">
      <c r="A40" s="10"/>
      <c r="B40" s="10" t="s">
        <v>218</v>
      </c>
      <c r="C40" s="11"/>
      <c r="D40" s="11"/>
      <c r="E40" s="11"/>
      <c r="F40" s="25"/>
      <c r="G40" s="11"/>
      <c r="H40" s="40">
        <v>443592571</v>
      </c>
      <c r="I40" s="23">
        <v>0</v>
      </c>
      <c r="J40" s="40">
        <v>316047269</v>
      </c>
      <c r="K40" s="23">
        <v>0</v>
      </c>
      <c r="L40" s="40">
        <v>0</v>
      </c>
      <c r="M40" s="23">
        <v>0</v>
      </c>
      <c r="N40" s="40">
        <v>0</v>
      </c>
    </row>
    <row r="41" spans="1:14" ht="15.95" customHeight="1">
      <c r="A41" s="9"/>
      <c r="B41" s="10"/>
      <c r="C41" s="11"/>
      <c r="D41" s="11"/>
      <c r="E41" s="11"/>
      <c r="F41" s="19"/>
      <c r="G41" s="11"/>
      <c r="H41" s="20"/>
      <c r="I41" s="20"/>
      <c r="J41" s="20"/>
      <c r="K41" s="20"/>
      <c r="L41" s="20"/>
      <c r="M41" s="20"/>
      <c r="N41" s="20"/>
    </row>
    <row r="42" spans="1:14" ht="15.95" customHeight="1">
      <c r="A42" s="112" t="s">
        <v>223</v>
      </c>
      <c r="B42" s="27"/>
      <c r="C42" s="28"/>
      <c r="D42" s="28"/>
      <c r="E42" s="28"/>
      <c r="F42" s="25"/>
      <c r="G42" s="28"/>
      <c r="H42" s="34">
        <f>SUM(H24:H40)</f>
        <v>560696878</v>
      </c>
      <c r="I42" s="34"/>
      <c r="J42" s="34">
        <f>SUM(J24:J40)</f>
        <v>720257183</v>
      </c>
      <c r="K42" s="34"/>
      <c r="L42" s="34">
        <f>SUM(L24:L40)</f>
        <v>-16151386</v>
      </c>
      <c r="M42" s="34"/>
      <c r="N42" s="34">
        <f>SUM(N24:N40)</f>
        <v>683207483</v>
      </c>
    </row>
    <row r="43" spans="1:14" ht="15.95" customHeight="1">
      <c r="A43" s="32" t="s">
        <v>31</v>
      </c>
      <c r="B43" s="10"/>
      <c r="C43" s="11"/>
      <c r="D43" s="11"/>
      <c r="E43" s="11"/>
      <c r="F43" s="25"/>
      <c r="G43" s="11"/>
      <c r="H43" s="40">
        <v>-23461412</v>
      </c>
      <c r="I43" s="35"/>
      <c r="J43" s="40">
        <v>-26856484</v>
      </c>
      <c r="K43" s="23"/>
      <c r="L43" s="40">
        <v>10614951</v>
      </c>
      <c r="M43" s="24"/>
      <c r="N43" s="40">
        <v>2505012</v>
      </c>
    </row>
    <row r="44" spans="1:14" ht="15.95" customHeight="1">
      <c r="A44" s="9"/>
      <c r="B44" s="10"/>
      <c r="C44" s="11"/>
      <c r="D44" s="11"/>
      <c r="E44" s="11"/>
      <c r="F44" s="19"/>
      <c r="G44" s="11"/>
      <c r="H44" s="20"/>
      <c r="I44" s="20"/>
      <c r="J44" s="20"/>
      <c r="K44" s="20"/>
      <c r="L44" s="20"/>
      <c r="M44" s="20"/>
      <c r="N44" s="20"/>
    </row>
    <row r="45" spans="1:14" ht="15.95" customHeight="1">
      <c r="A45" s="112" t="s">
        <v>224</v>
      </c>
      <c r="B45" s="27"/>
      <c r="C45" s="28"/>
      <c r="D45" s="28"/>
      <c r="E45" s="28"/>
      <c r="F45" s="25" t="s">
        <v>9</v>
      </c>
      <c r="G45" s="28"/>
      <c r="H45" s="40">
        <f>SUM(H42:H43)</f>
        <v>537235466</v>
      </c>
      <c r="I45" s="35"/>
      <c r="J45" s="40">
        <f>SUM(J42:J43)</f>
        <v>693400699</v>
      </c>
      <c r="K45" s="23"/>
      <c r="L45" s="40">
        <f>SUM(L42:L43)</f>
        <v>-5536435</v>
      </c>
      <c r="M45" s="23"/>
      <c r="N45" s="40">
        <f>SUM(N42:N43)</f>
        <v>685712495</v>
      </c>
    </row>
    <row r="46" spans="1:14" ht="15.95" customHeight="1">
      <c r="A46" s="9"/>
      <c r="B46" s="10"/>
      <c r="C46" s="11"/>
      <c r="D46" s="11"/>
      <c r="E46" s="11"/>
      <c r="F46" s="33"/>
      <c r="G46" s="11"/>
      <c r="H46" s="34"/>
      <c r="I46" s="35"/>
      <c r="J46" s="34"/>
      <c r="K46" s="23"/>
      <c r="L46" s="34"/>
      <c r="M46" s="24"/>
      <c r="N46" s="34"/>
    </row>
    <row r="47" spans="1:14" ht="15.95" customHeight="1">
      <c r="A47" s="9"/>
      <c r="B47" s="10"/>
      <c r="C47" s="11"/>
      <c r="D47" s="11"/>
      <c r="E47" s="11"/>
      <c r="F47" s="33"/>
      <c r="G47" s="11"/>
      <c r="H47" s="34"/>
      <c r="I47" s="35"/>
      <c r="J47" s="34"/>
      <c r="K47" s="23"/>
      <c r="L47" s="34"/>
      <c r="M47" s="24"/>
      <c r="N47" s="34"/>
    </row>
    <row r="48" spans="1:14" ht="15.95" customHeight="1">
      <c r="A48" s="9"/>
      <c r="B48" s="10"/>
      <c r="C48" s="11"/>
      <c r="D48" s="11"/>
      <c r="E48" s="11"/>
      <c r="F48" s="33"/>
      <c r="G48" s="11"/>
      <c r="H48" s="34"/>
      <c r="I48" s="35"/>
      <c r="J48" s="34"/>
      <c r="K48" s="23"/>
      <c r="L48" s="34"/>
      <c r="M48" s="24"/>
      <c r="N48" s="34"/>
    </row>
    <row r="49" spans="1:14" ht="15.95" customHeight="1">
      <c r="A49" s="9"/>
      <c r="B49" s="10"/>
      <c r="C49" s="11"/>
      <c r="D49" s="11"/>
      <c r="E49" s="11"/>
      <c r="F49" s="33"/>
      <c r="G49" s="11"/>
      <c r="H49" s="34"/>
      <c r="I49" s="35"/>
      <c r="J49" s="34"/>
      <c r="K49" s="23"/>
      <c r="L49" s="34"/>
      <c r="M49" s="24"/>
      <c r="N49" s="34"/>
    </row>
    <row r="50" spans="1:14" ht="15.95" customHeight="1">
      <c r="A50" s="9"/>
      <c r="B50" s="10"/>
      <c r="C50" s="11"/>
      <c r="D50" s="11"/>
      <c r="E50" s="11"/>
      <c r="F50" s="33"/>
      <c r="G50" s="11"/>
      <c r="H50" s="34"/>
      <c r="I50" s="35"/>
      <c r="J50" s="34"/>
      <c r="K50" s="23"/>
      <c r="L50" s="34"/>
      <c r="M50" s="24"/>
      <c r="N50" s="34"/>
    </row>
    <row r="51" spans="1:14" ht="15.95" customHeight="1">
      <c r="A51" s="9"/>
      <c r="B51" s="10"/>
      <c r="C51" s="11"/>
      <c r="D51" s="11"/>
      <c r="E51" s="11"/>
      <c r="F51" s="33"/>
      <c r="G51" s="11"/>
      <c r="H51" s="34"/>
      <c r="I51" s="35"/>
      <c r="J51" s="34"/>
      <c r="K51" s="23"/>
      <c r="L51" s="34"/>
      <c r="M51" s="24"/>
      <c r="N51" s="34"/>
    </row>
    <row r="52" spans="1:14" ht="15.95" customHeight="1">
      <c r="A52" s="9"/>
      <c r="B52" s="10"/>
      <c r="C52" s="11"/>
      <c r="D52" s="11"/>
      <c r="E52" s="11"/>
      <c r="F52" s="33"/>
      <c r="G52" s="11"/>
      <c r="H52" s="34"/>
      <c r="I52" s="35"/>
      <c r="J52" s="34"/>
      <c r="K52" s="23"/>
      <c r="L52" s="34"/>
      <c r="M52" s="24"/>
      <c r="N52" s="34"/>
    </row>
    <row r="53" spans="1:14" ht="15.95" customHeight="1">
      <c r="A53" s="9"/>
      <c r="B53" s="10"/>
      <c r="C53" s="11"/>
      <c r="D53" s="11"/>
      <c r="E53" s="11"/>
      <c r="F53" s="33"/>
      <c r="G53" s="11"/>
      <c r="H53" s="34"/>
      <c r="I53" s="35"/>
      <c r="J53" s="34"/>
      <c r="K53" s="23"/>
      <c r="L53" s="34"/>
      <c r="M53" s="24"/>
      <c r="N53" s="34"/>
    </row>
    <row r="54" spans="1:14" ht="15.95" customHeight="1">
      <c r="A54" s="9"/>
      <c r="B54" s="10"/>
      <c r="C54" s="11"/>
      <c r="D54" s="11"/>
      <c r="E54" s="11"/>
      <c r="F54" s="33"/>
      <c r="G54" s="11"/>
      <c r="H54" s="34"/>
      <c r="I54" s="35"/>
      <c r="J54" s="34"/>
      <c r="K54" s="23"/>
      <c r="L54" s="34"/>
      <c r="M54" s="24"/>
      <c r="N54" s="34"/>
    </row>
    <row r="55" spans="1:14" ht="15.95" customHeight="1">
      <c r="A55" s="9"/>
      <c r="B55" s="10"/>
      <c r="C55" s="11"/>
      <c r="D55" s="11"/>
      <c r="E55" s="11"/>
      <c r="F55" s="33"/>
      <c r="G55" s="11"/>
      <c r="H55" s="34"/>
      <c r="I55" s="35"/>
      <c r="J55" s="34"/>
      <c r="K55" s="23"/>
      <c r="L55" s="34"/>
      <c r="M55" s="24"/>
      <c r="N55" s="34"/>
    </row>
    <row r="56" spans="1:14" ht="15.95" customHeight="1">
      <c r="A56" s="9"/>
      <c r="B56" s="10"/>
      <c r="C56" s="11"/>
      <c r="D56" s="11"/>
      <c r="E56" s="11"/>
      <c r="F56" s="33"/>
      <c r="G56" s="11"/>
      <c r="H56" s="34"/>
      <c r="I56" s="35"/>
      <c r="J56" s="34"/>
      <c r="K56" s="23"/>
      <c r="L56" s="34"/>
      <c r="M56" s="24"/>
      <c r="N56" s="34"/>
    </row>
    <row r="57" spans="1:14" ht="15.95" customHeight="1">
      <c r="A57" s="9"/>
      <c r="B57" s="10"/>
      <c r="C57" s="11"/>
      <c r="D57" s="11"/>
      <c r="E57" s="11"/>
      <c r="F57" s="33"/>
      <c r="G57" s="11"/>
      <c r="H57" s="34"/>
      <c r="I57" s="35"/>
      <c r="J57" s="34"/>
      <c r="K57" s="23"/>
      <c r="L57" s="34"/>
      <c r="M57" s="24"/>
      <c r="N57" s="34"/>
    </row>
    <row r="58" spans="1:14" ht="3.75" customHeight="1">
      <c r="A58" s="9"/>
      <c r="B58" s="10"/>
      <c r="C58" s="11"/>
      <c r="D58" s="11"/>
      <c r="E58" s="11"/>
      <c r="F58" s="33"/>
      <c r="G58" s="11"/>
      <c r="H58" s="34"/>
      <c r="I58" s="35"/>
      <c r="J58" s="34"/>
      <c r="K58" s="23"/>
      <c r="L58" s="34"/>
      <c r="M58" s="24"/>
      <c r="N58" s="34"/>
    </row>
    <row r="59" spans="1:14" ht="20.100000000000001" customHeight="1">
      <c r="A59" s="36" t="str">
        <f>'FS(E)-BS 2-4 '!A175</f>
        <v>The condensed notes to the interim financial information are an integral part of these interim financial information.</v>
      </c>
      <c r="B59" s="37"/>
      <c r="C59" s="38"/>
      <c r="D59" s="38"/>
      <c r="E59" s="38"/>
      <c r="F59" s="39"/>
      <c r="G59" s="38"/>
      <c r="H59" s="40"/>
      <c r="I59" s="41"/>
      <c r="J59" s="40"/>
      <c r="K59" s="40"/>
      <c r="L59" s="40"/>
      <c r="M59" s="42"/>
      <c r="N59" s="40"/>
    </row>
    <row r="60" spans="1:14" ht="15.95" customHeight="1">
      <c r="A60" s="1" t="s">
        <v>0</v>
      </c>
      <c r="B60" s="1"/>
      <c r="C60" s="2"/>
      <c r="D60" s="2"/>
      <c r="E60" s="2"/>
      <c r="F60" s="2"/>
      <c r="G60" s="2"/>
      <c r="H60" s="96"/>
      <c r="I60" s="96"/>
      <c r="J60" s="96"/>
      <c r="K60" s="96"/>
      <c r="L60" s="96"/>
      <c r="M60" s="96"/>
      <c r="N60" s="96"/>
    </row>
    <row r="61" spans="1:14" ht="15.95" customHeight="1">
      <c r="A61" s="1" t="s">
        <v>230</v>
      </c>
      <c r="B61" s="1"/>
      <c r="C61" s="2"/>
      <c r="D61" s="2"/>
      <c r="E61" s="2"/>
      <c r="F61" s="2"/>
      <c r="G61" s="2"/>
      <c r="H61" s="96"/>
      <c r="I61" s="96"/>
      <c r="J61" s="96"/>
      <c r="K61" s="96"/>
      <c r="L61" s="96"/>
      <c r="M61" s="96"/>
      <c r="N61" s="96"/>
    </row>
    <row r="62" spans="1:14" ht="15.95" customHeight="1">
      <c r="A62" s="5" t="str">
        <f>+A3</f>
        <v>For the three-month ended 31 March 2016</v>
      </c>
      <c r="B62" s="5"/>
      <c r="C62" s="6"/>
      <c r="D62" s="6"/>
      <c r="E62" s="6"/>
      <c r="F62" s="6"/>
      <c r="G62" s="6"/>
      <c r="H62" s="97"/>
      <c r="I62" s="97"/>
      <c r="J62" s="97"/>
      <c r="K62" s="97"/>
      <c r="L62" s="97"/>
      <c r="M62" s="97"/>
      <c r="N62" s="97"/>
    </row>
    <row r="63" spans="1:14" ht="15.95" customHeight="1">
      <c r="A63" s="7"/>
      <c r="B63" s="7"/>
      <c r="C63" s="8"/>
      <c r="D63" s="8"/>
      <c r="E63" s="8"/>
      <c r="F63" s="8"/>
      <c r="G63" s="8"/>
      <c r="H63" s="73"/>
      <c r="I63" s="73"/>
      <c r="J63" s="73"/>
      <c r="K63" s="73"/>
      <c r="L63" s="73"/>
      <c r="M63" s="73"/>
      <c r="N63" s="73"/>
    </row>
    <row r="64" spans="1:14" ht="15.95" customHeight="1">
      <c r="A64" s="9"/>
      <c r="B64" s="10"/>
      <c r="C64" s="11"/>
      <c r="D64" s="11"/>
      <c r="E64" s="11"/>
      <c r="F64" s="22"/>
      <c r="G64" s="11"/>
      <c r="H64" s="23"/>
      <c r="I64" s="23"/>
      <c r="J64" s="23"/>
      <c r="K64" s="23"/>
      <c r="L64" s="23"/>
      <c r="M64" s="23"/>
      <c r="N64" s="23"/>
    </row>
    <row r="65" spans="1:14" ht="15.95" customHeight="1">
      <c r="A65" s="9"/>
      <c r="B65" s="10"/>
      <c r="C65" s="11"/>
      <c r="D65" s="11"/>
      <c r="E65" s="11"/>
      <c r="F65" s="12"/>
      <c r="G65" s="13"/>
      <c r="H65" s="214" t="s">
        <v>1</v>
      </c>
      <c r="I65" s="214"/>
      <c r="J65" s="214"/>
      <c r="K65" s="84"/>
      <c r="L65" s="214" t="s">
        <v>2</v>
      </c>
      <c r="M65" s="214"/>
      <c r="N65" s="214"/>
    </row>
    <row r="66" spans="1:14" ht="15.95" customHeight="1">
      <c r="A66" s="9"/>
      <c r="B66" s="10"/>
      <c r="C66" s="11"/>
      <c r="D66" s="11"/>
      <c r="E66" s="11"/>
      <c r="F66" s="12"/>
      <c r="G66" s="13"/>
      <c r="H66" s="84"/>
      <c r="I66" s="84"/>
      <c r="J66" s="147" t="s">
        <v>143</v>
      </c>
      <c r="K66" s="84"/>
      <c r="L66" s="84"/>
      <c r="M66" s="84"/>
      <c r="N66" s="147" t="s">
        <v>143</v>
      </c>
    </row>
    <row r="67" spans="1:14" ht="15.95" customHeight="1">
      <c r="A67" s="9"/>
      <c r="B67" s="10"/>
      <c r="C67" s="11"/>
      <c r="D67" s="11"/>
      <c r="E67" s="11"/>
      <c r="F67" s="12"/>
      <c r="G67" s="13"/>
      <c r="H67" s="50" t="s">
        <v>44</v>
      </c>
      <c r="I67" s="51"/>
      <c r="J67" s="50" t="s">
        <v>44</v>
      </c>
      <c r="K67" s="53"/>
      <c r="L67" s="50" t="str">
        <f>+H67</f>
        <v>31 March</v>
      </c>
      <c r="M67" s="51"/>
      <c r="N67" s="50" t="str">
        <f>+J67</f>
        <v>31 March</v>
      </c>
    </row>
    <row r="68" spans="1:14" ht="15.95" customHeight="1">
      <c r="A68" s="9"/>
      <c r="B68" s="10"/>
      <c r="C68" s="11"/>
      <c r="D68" s="11"/>
      <c r="E68" s="11"/>
      <c r="F68" s="14"/>
      <c r="G68" s="15"/>
      <c r="H68" s="50" t="str">
        <f>+H9</f>
        <v>2016</v>
      </c>
      <c r="I68" s="51"/>
      <c r="J68" s="50" t="str">
        <f>+J9</f>
        <v>2015</v>
      </c>
      <c r="K68" s="53"/>
      <c r="L68" s="50" t="str">
        <f>+L9</f>
        <v>2016</v>
      </c>
      <c r="M68" s="51"/>
      <c r="N68" s="50" t="str">
        <f>+N9</f>
        <v>2015</v>
      </c>
    </row>
    <row r="69" spans="1:14" ht="15.95" customHeight="1">
      <c r="A69" s="9"/>
      <c r="B69" s="10"/>
      <c r="C69" s="11"/>
      <c r="D69" s="11"/>
      <c r="E69" s="11"/>
      <c r="F69" s="14"/>
      <c r="G69" s="15"/>
      <c r="H69" s="85" t="s">
        <v>6</v>
      </c>
      <c r="I69" s="51"/>
      <c r="J69" s="85" t="s">
        <v>6</v>
      </c>
      <c r="K69" s="53"/>
      <c r="L69" s="85" t="s">
        <v>6</v>
      </c>
      <c r="M69" s="51"/>
      <c r="N69" s="85" t="s">
        <v>6</v>
      </c>
    </row>
    <row r="70" spans="1:14" ht="15.95" customHeight="1">
      <c r="A70" s="3"/>
      <c r="B70" s="10"/>
      <c r="C70" s="11"/>
      <c r="D70" s="11"/>
      <c r="E70" s="11"/>
      <c r="F70" s="19"/>
      <c r="G70" s="11"/>
      <c r="H70" s="20"/>
      <c r="I70" s="21"/>
      <c r="J70" s="20"/>
      <c r="K70" s="21"/>
      <c r="L70" s="20"/>
      <c r="M70" s="21"/>
      <c r="N70" s="20"/>
    </row>
    <row r="71" spans="1:14" ht="15.95" customHeight="1">
      <c r="A71" s="1" t="s">
        <v>225</v>
      </c>
      <c r="B71" s="10"/>
      <c r="C71" s="11"/>
      <c r="D71" s="11"/>
      <c r="E71" s="11"/>
      <c r="F71" s="33"/>
      <c r="G71" s="11"/>
      <c r="H71" s="34"/>
      <c r="I71" s="23"/>
      <c r="J71" s="34"/>
      <c r="K71" s="23"/>
      <c r="L71" s="34"/>
      <c r="M71" s="23"/>
      <c r="N71" s="34"/>
    </row>
    <row r="72" spans="1:14" ht="15.95" customHeight="1">
      <c r="A72" s="9"/>
      <c r="B72" s="10" t="s">
        <v>32</v>
      </c>
      <c r="C72" s="11"/>
      <c r="D72" s="11"/>
      <c r="E72" s="11"/>
      <c r="F72" s="25"/>
      <c r="G72" s="11"/>
      <c r="H72" s="34"/>
      <c r="I72" s="23"/>
      <c r="J72" s="34"/>
      <c r="K72" s="23"/>
      <c r="L72" s="34"/>
      <c r="M72" s="23"/>
      <c r="N72" s="34"/>
    </row>
    <row r="73" spans="1:14" ht="15.95" customHeight="1">
      <c r="A73" s="9"/>
      <c r="B73" s="10" t="s">
        <v>33</v>
      </c>
      <c r="C73" s="10" t="s">
        <v>34</v>
      </c>
      <c r="D73" s="11"/>
      <c r="E73" s="11"/>
      <c r="F73" s="25"/>
      <c r="G73" s="11"/>
      <c r="H73" s="34"/>
      <c r="I73" s="23"/>
      <c r="J73" s="34"/>
      <c r="K73" s="23"/>
      <c r="L73" s="34"/>
      <c r="M73" s="23"/>
      <c r="N73" s="34"/>
    </row>
    <row r="74" spans="1:14" ht="15.95" customHeight="1">
      <c r="A74" s="9"/>
      <c r="B74" s="3"/>
      <c r="C74" s="43"/>
      <c r="D74" s="10" t="s">
        <v>262</v>
      </c>
      <c r="E74" s="11"/>
      <c r="F74" s="25"/>
      <c r="G74" s="11"/>
      <c r="H74" s="61">
        <v>-208800</v>
      </c>
      <c r="I74" s="23"/>
      <c r="J74" s="61">
        <v>-95963</v>
      </c>
      <c r="K74" s="23"/>
      <c r="L74" s="61">
        <v>0</v>
      </c>
      <c r="M74" s="23"/>
      <c r="N74" s="61">
        <v>0</v>
      </c>
    </row>
    <row r="75" spans="1:14" ht="15.95" customHeight="1">
      <c r="A75" s="9"/>
      <c r="B75" s="3"/>
      <c r="C75" s="43"/>
      <c r="D75" s="10" t="s">
        <v>35</v>
      </c>
      <c r="E75" s="11"/>
      <c r="F75" s="25"/>
      <c r="G75" s="11"/>
      <c r="H75" s="61"/>
      <c r="I75" s="23"/>
      <c r="J75" s="61"/>
      <c r="K75" s="23"/>
      <c r="L75" s="61"/>
      <c r="M75" s="23"/>
      <c r="N75" s="61"/>
    </row>
    <row r="76" spans="1:14" ht="15.95" customHeight="1">
      <c r="A76" s="9"/>
      <c r="B76" s="3"/>
      <c r="C76" s="3"/>
      <c r="D76" s="10" t="s">
        <v>144</v>
      </c>
      <c r="E76" s="3"/>
      <c r="F76" s="3"/>
      <c r="G76" s="11"/>
      <c r="H76" s="98">
        <v>-630647</v>
      </c>
      <c r="I76" s="34"/>
      <c r="J76" s="98">
        <v>7465</v>
      </c>
      <c r="K76" s="34"/>
      <c r="L76" s="98">
        <v>-630647</v>
      </c>
      <c r="M76" s="34"/>
      <c r="N76" s="98">
        <v>7465</v>
      </c>
    </row>
    <row r="77" spans="1:14" ht="15.95" customHeight="1">
      <c r="A77" s="9"/>
      <c r="B77" s="10"/>
      <c r="C77" s="11"/>
      <c r="D77" s="11"/>
      <c r="E77" s="11"/>
      <c r="F77" s="19"/>
      <c r="G77" s="11"/>
      <c r="H77" s="20"/>
      <c r="I77" s="20"/>
      <c r="J77" s="20"/>
      <c r="K77" s="20"/>
      <c r="L77" s="20"/>
      <c r="M77" s="20"/>
      <c r="N77" s="20"/>
    </row>
    <row r="78" spans="1:14" ht="15.95" customHeight="1">
      <c r="A78" s="27" t="s">
        <v>36</v>
      </c>
      <c r="B78" s="10"/>
      <c r="C78" s="43"/>
      <c r="D78" s="11"/>
      <c r="E78" s="11"/>
      <c r="F78" s="25"/>
      <c r="G78" s="11"/>
      <c r="H78" s="34"/>
      <c r="I78" s="23"/>
      <c r="J78" s="34"/>
      <c r="K78" s="23"/>
      <c r="L78" s="34"/>
      <c r="M78" s="23"/>
      <c r="N78" s="34"/>
    </row>
    <row r="79" spans="1:14" ht="15.95" customHeight="1">
      <c r="A79" s="30"/>
      <c r="B79" s="27" t="s">
        <v>37</v>
      </c>
      <c r="C79" s="28"/>
      <c r="D79" s="28"/>
      <c r="E79" s="28"/>
      <c r="F79" s="44"/>
      <c r="G79" s="28"/>
      <c r="H79" s="40">
        <f>SUM(H72:H76)</f>
        <v>-839447</v>
      </c>
      <c r="I79" s="23"/>
      <c r="J79" s="40">
        <f>SUM(J72:J76)</f>
        <v>-88498</v>
      </c>
      <c r="K79" s="23"/>
      <c r="L79" s="40">
        <f>SUM(L72:L76)</f>
        <v>-630647</v>
      </c>
      <c r="M79" s="23"/>
      <c r="N79" s="40">
        <f>SUM(N72:N76)</f>
        <v>7465</v>
      </c>
    </row>
    <row r="80" spans="1:14" ht="15.95" customHeight="1">
      <c r="A80" s="9"/>
      <c r="B80" s="10"/>
      <c r="C80" s="11"/>
      <c r="D80" s="11"/>
      <c r="E80" s="11"/>
      <c r="F80" s="19"/>
      <c r="G80" s="11"/>
      <c r="H80" s="20"/>
      <c r="I80" s="20"/>
      <c r="J80" s="20"/>
      <c r="K80" s="20"/>
      <c r="L80" s="20"/>
      <c r="M80" s="20"/>
      <c r="N80" s="20"/>
    </row>
    <row r="81" spans="1:14" ht="15.95" customHeight="1">
      <c r="A81" s="27" t="s">
        <v>226</v>
      </c>
      <c r="B81" s="27"/>
      <c r="C81" s="28"/>
      <c r="D81" s="28"/>
      <c r="E81" s="28"/>
      <c r="F81" s="44"/>
      <c r="G81" s="28"/>
      <c r="H81" s="30"/>
      <c r="I81" s="30"/>
      <c r="J81" s="30"/>
      <c r="K81" s="30"/>
      <c r="L81" s="30"/>
      <c r="M81" s="30"/>
      <c r="N81" s="30"/>
    </row>
    <row r="82" spans="1:14" ht="15.95" customHeight="1" thickBot="1">
      <c r="A82" s="27"/>
      <c r="B82" s="27" t="s">
        <v>227</v>
      </c>
      <c r="C82" s="28"/>
      <c r="D82" s="28"/>
      <c r="E82" s="28"/>
      <c r="F82" s="44"/>
      <c r="G82" s="28"/>
      <c r="H82" s="86">
        <f>+H45+H79</f>
        <v>536396019</v>
      </c>
      <c r="I82" s="23"/>
      <c r="J82" s="86">
        <f>+J45+J79</f>
        <v>693312201</v>
      </c>
      <c r="K82" s="23"/>
      <c r="L82" s="86">
        <f>+L45+L79</f>
        <v>-6167082</v>
      </c>
      <c r="M82" s="23"/>
      <c r="N82" s="86">
        <f>+N45+N79</f>
        <v>685719960</v>
      </c>
    </row>
    <row r="83" spans="1:14" ht="15.95" customHeight="1" thickTop="1">
      <c r="A83" s="27"/>
      <c r="B83" s="27"/>
      <c r="C83" s="28"/>
      <c r="D83" s="28"/>
      <c r="E83" s="28"/>
      <c r="F83" s="44"/>
      <c r="G83" s="28"/>
      <c r="H83" s="47"/>
      <c r="I83" s="24"/>
      <c r="J83" s="47"/>
      <c r="K83" s="23"/>
      <c r="L83" s="47"/>
      <c r="M83" s="23"/>
      <c r="N83" s="47"/>
    </row>
    <row r="84" spans="1:14" ht="15.95" customHeight="1">
      <c r="A84" s="27" t="s">
        <v>238</v>
      </c>
      <c r="B84" s="10"/>
      <c r="C84" s="11"/>
      <c r="D84" s="11"/>
      <c r="E84" s="11"/>
      <c r="F84" s="33"/>
      <c r="G84" s="11"/>
      <c r="H84" s="23"/>
      <c r="I84" s="23"/>
      <c r="J84" s="23"/>
      <c r="K84" s="23"/>
      <c r="L84" s="23"/>
      <c r="M84" s="23"/>
      <c r="N84" s="23"/>
    </row>
    <row r="85" spans="1:14" ht="15.95" customHeight="1">
      <c r="A85" s="9"/>
      <c r="B85" s="10" t="s">
        <v>38</v>
      </c>
      <c r="C85" s="11"/>
      <c r="D85" s="11"/>
      <c r="E85" s="11"/>
      <c r="F85" s="33"/>
      <c r="G85" s="11"/>
      <c r="H85" s="34">
        <f>H88-H86</f>
        <v>503862348</v>
      </c>
      <c r="I85" s="34"/>
      <c r="J85" s="34">
        <f>J88-J86</f>
        <v>676026880</v>
      </c>
      <c r="K85" s="23"/>
      <c r="L85" s="34">
        <f>L88-L86</f>
        <v>-5536435</v>
      </c>
      <c r="M85" s="34"/>
      <c r="N85" s="34">
        <f>N88-N86</f>
        <v>685712495</v>
      </c>
    </row>
    <row r="86" spans="1:14" ht="15.95" customHeight="1">
      <c r="A86" s="9"/>
      <c r="B86" s="10" t="s">
        <v>39</v>
      </c>
      <c r="C86" s="11"/>
      <c r="D86" s="11"/>
      <c r="E86" s="11"/>
      <c r="F86" s="25" t="s">
        <v>9</v>
      </c>
      <c r="G86" s="11"/>
      <c r="H86" s="40">
        <f>'7'!V25</f>
        <v>33373118</v>
      </c>
      <c r="I86" s="34"/>
      <c r="J86" s="40">
        <f>'7'!V18</f>
        <v>17373819</v>
      </c>
      <c r="K86" s="23"/>
      <c r="L86" s="40">
        <v>0</v>
      </c>
      <c r="M86" s="34"/>
      <c r="N86" s="40">
        <v>0</v>
      </c>
    </row>
    <row r="87" spans="1:14" ht="15.95" customHeight="1">
      <c r="A87" s="9"/>
      <c r="B87" s="10"/>
      <c r="C87" s="11"/>
      <c r="D87" s="11"/>
      <c r="E87" s="11"/>
      <c r="F87" s="19"/>
      <c r="G87" s="11"/>
      <c r="H87" s="20"/>
      <c r="I87" s="20"/>
      <c r="J87" s="20"/>
      <c r="K87" s="20"/>
      <c r="L87" s="20"/>
      <c r="M87" s="20"/>
      <c r="N87" s="20"/>
    </row>
    <row r="88" spans="1:14" ht="15.95" customHeight="1" thickBot="1">
      <c r="A88" s="27" t="s">
        <v>228</v>
      </c>
      <c r="B88" s="27"/>
      <c r="C88" s="28"/>
      <c r="D88" s="28"/>
      <c r="E88" s="28"/>
      <c r="F88" s="44"/>
      <c r="G88" s="28"/>
      <c r="H88" s="86">
        <f>H45</f>
        <v>537235466</v>
      </c>
      <c r="I88" s="23"/>
      <c r="J88" s="86">
        <f>J45</f>
        <v>693400699</v>
      </c>
      <c r="K88" s="23"/>
      <c r="L88" s="86">
        <f>L45</f>
        <v>-5536435</v>
      </c>
      <c r="M88" s="34"/>
      <c r="N88" s="86">
        <f>N45</f>
        <v>685712495</v>
      </c>
    </row>
    <row r="89" spans="1:14" ht="15.95" customHeight="1" thickTop="1">
      <c r="A89" s="27"/>
      <c r="B89" s="27"/>
      <c r="C89" s="28"/>
      <c r="D89" s="28"/>
      <c r="E89" s="28"/>
      <c r="F89" s="44"/>
      <c r="G89" s="28"/>
      <c r="H89" s="47"/>
      <c r="I89" s="24"/>
      <c r="J89" s="47"/>
      <c r="K89" s="23"/>
      <c r="L89" s="47"/>
      <c r="M89" s="23"/>
      <c r="N89" s="47"/>
    </row>
    <row r="90" spans="1:14" ht="15.95" customHeight="1">
      <c r="A90" s="192" t="s">
        <v>226</v>
      </c>
      <c r="B90" s="10"/>
      <c r="C90" s="11"/>
      <c r="D90" s="11"/>
      <c r="E90" s="11"/>
      <c r="F90" s="33"/>
      <c r="G90" s="11"/>
      <c r="H90" s="23"/>
      <c r="I90" s="23"/>
      <c r="J90" s="23"/>
      <c r="K90" s="23"/>
      <c r="L90" s="23"/>
      <c r="M90" s="23"/>
      <c r="N90" s="23"/>
    </row>
    <row r="91" spans="1:14" ht="15.95" customHeight="1">
      <c r="A91" s="192"/>
      <c r="B91" s="27" t="s">
        <v>229</v>
      </c>
      <c r="C91" s="11"/>
      <c r="D91" s="11"/>
      <c r="E91" s="11"/>
      <c r="F91" s="33"/>
      <c r="G91" s="11"/>
      <c r="H91" s="23"/>
      <c r="I91" s="23"/>
      <c r="J91" s="23"/>
      <c r="K91" s="23"/>
      <c r="L91" s="23"/>
      <c r="M91" s="23"/>
      <c r="N91" s="23"/>
    </row>
    <row r="92" spans="1:14" ht="15.95" customHeight="1">
      <c r="A92" s="9"/>
      <c r="B92" s="10" t="s">
        <v>38</v>
      </c>
      <c r="C92" s="11"/>
      <c r="D92" s="11"/>
      <c r="E92" s="11"/>
      <c r="F92" s="33"/>
      <c r="G92" s="11"/>
      <c r="H92" s="34">
        <f>H96-H93</f>
        <v>503022901</v>
      </c>
      <c r="I92" s="34"/>
      <c r="J92" s="34">
        <f>J96-J93</f>
        <v>675938382</v>
      </c>
      <c r="K92" s="23"/>
      <c r="L92" s="34">
        <f>L96-L93</f>
        <v>-6167082</v>
      </c>
      <c r="M92" s="34"/>
      <c r="N92" s="34">
        <f>N96-N93</f>
        <v>685719960</v>
      </c>
    </row>
    <row r="93" spans="1:14" ht="15.95" customHeight="1">
      <c r="A93" s="9"/>
      <c r="B93" s="10" t="s">
        <v>39</v>
      </c>
      <c r="C93" s="11"/>
      <c r="D93" s="11"/>
      <c r="E93" s="11"/>
      <c r="F93" s="25" t="s">
        <v>9</v>
      </c>
      <c r="G93" s="11"/>
      <c r="H93" s="40">
        <f>+H86</f>
        <v>33373118</v>
      </c>
      <c r="I93" s="34"/>
      <c r="J93" s="40">
        <f>+J86</f>
        <v>17373819</v>
      </c>
      <c r="K93" s="23"/>
      <c r="L93" s="40">
        <v>0</v>
      </c>
      <c r="M93" s="34"/>
      <c r="N93" s="40">
        <v>0</v>
      </c>
    </row>
    <row r="94" spans="1:14" ht="15.95" customHeight="1">
      <c r="A94" s="9"/>
      <c r="B94" s="10"/>
      <c r="C94" s="11"/>
      <c r="D94" s="11"/>
      <c r="E94" s="11"/>
      <c r="F94" s="19"/>
      <c r="G94" s="11"/>
      <c r="H94" s="20"/>
      <c r="I94" s="20"/>
      <c r="J94" s="20"/>
      <c r="K94" s="20"/>
      <c r="L94" s="20"/>
      <c r="M94" s="20"/>
      <c r="N94" s="20"/>
    </row>
    <row r="95" spans="1:14" ht="15.95" customHeight="1">
      <c r="A95" s="112" t="s">
        <v>226</v>
      </c>
      <c r="B95" s="27"/>
      <c r="C95" s="28"/>
      <c r="D95" s="28"/>
      <c r="E95" s="28"/>
      <c r="F95" s="44"/>
      <c r="G95" s="28"/>
      <c r="H95" s="30"/>
      <c r="I95" s="30"/>
      <c r="J95" s="30"/>
      <c r="K95" s="30"/>
      <c r="L95" s="30"/>
      <c r="M95" s="30"/>
      <c r="N95" s="30"/>
    </row>
    <row r="96" spans="1:14" ht="15.95" customHeight="1" thickBot="1">
      <c r="A96" s="112"/>
      <c r="B96" s="27" t="s">
        <v>227</v>
      </c>
      <c r="C96" s="28"/>
      <c r="D96" s="28"/>
      <c r="E96" s="28"/>
      <c r="F96" s="44"/>
      <c r="G96" s="28"/>
      <c r="H96" s="86">
        <f>H82</f>
        <v>536396019</v>
      </c>
      <c r="I96" s="23"/>
      <c r="J96" s="86">
        <f>J82</f>
        <v>693312201</v>
      </c>
      <c r="K96" s="23"/>
      <c r="L96" s="86">
        <f>L82</f>
        <v>-6167082</v>
      </c>
      <c r="M96" s="34"/>
      <c r="N96" s="86">
        <f>N82</f>
        <v>685719960</v>
      </c>
    </row>
    <row r="97" spans="1:14" ht="15.95" customHeight="1" thickTop="1">
      <c r="A97" s="9"/>
      <c r="B97" s="10"/>
      <c r="C97" s="11"/>
      <c r="D97" s="11"/>
      <c r="E97" s="11"/>
      <c r="F97" s="19"/>
      <c r="G97" s="11"/>
      <c r="H97" s="20"/>
      <c r="I97" s="20"/>
      <c r="J97" s="20"/>
      <c r="K97" s="20"/>
      <c r="L97" s="20"/>
      <c r="M97" s="20"/>
      <c r="N97" s="20"/>
    </row>
    <row r="98" spans="1:14" ht="15.95" customHeight="1">
      <c r="A98" s="209" t="s">
        <v>40</v>
      </c>
      <c r="B98" s="45"/>
      <c r="C98" s="28"/>
      <c r="D98" s="28"/>
      <c r="E98" s="28"/>
      <c r="F98" s="44"/>
      <c r="G98" s="28"/>
      <c r="H98" s="34"/>
      <c r="I98" s="23"/>
      <c r="J98" s="34"/>
      <c r="K98" s="23"/>
      <c r="L98" s="34"/>
      <c r="M98" s="23"/>
      <c r="N98" s="34"/>
    </row>
    <row r="99" spans="1:14" ht="15.95" customHeight="1" thickBot="1">
      <c r="A99" s="45"/>
      <c r="B99" s="45" t="s">
        <v>41</v>
      </c>
      <c r="C99" s="45"/>
      <c r="D99" s="11"/>
      <c r="E99" s="11"/>
      <c r="F99" s="44"/>
      <c r="G99" s="28"/>
      <c r="H99" s="99">
        <v>5.183031949108538E-2</v>
      </c>
      <c r="I99" s="100"/>
      <c r="J99" s="99">
        <v>6.9647131821831937E-2</v>
      </c>
      <c r="K99" s="100"/>
      <c r="L99" s="99">
        <v>-6.3544190483630055E-4</v>
      </c>
      <c r="M99" s="100"/>
      <c r="N99" s="99">
        <v>7.065500305763274E-2</v>
      </c>
    </row>
    <row r="100" spans="1:14" s="203" customFormat="1" ht="15.95" customHeight="1" thickTop="1">
      <c r="A100" s="199"/>
      <c r="B100" s="199"/>
      <c r="C100" s="200"/>
      <c r="D100" s="200"/>
      <c r="E100" s="200"/>
      <c r="F100" s="201"/>
      <c r="G100" s="200"/>
      <c r="H100" s="202"/>
      <c r="I100" s="202"/>
      <c r="J100" s="202"/>
      <c r="K100" s="202"/>
      <c r="L100" s="202"/>
      <c r="M100" s="202"/>
      <c r="N100" s="202"/>
    </row>
    <row r="101" spans="1:14" ht="15.95" customHeight="1">
      <c r="A101" s="45"/>
      <c r="B101" s="45"/>
      <c r="C101" s="11"/>
      <c r="D101" s="11"/>
      <c r="E101" s="11"/>
      <c r="F101" s="33"/>
      <c r="G101" s="11"/>
      <c r="H101" s="34"/>
      <c r="I101" s="34"/>
      <c r="J101" s="34"/>
      <c r="K101" s="34"/>
      <c r="L101" s="34"/>
      <c r="M101" s="34"/>
      <c r="N101" s="34"/>
    </row>
    <row r="102" spans="1:14" ht="15.95" customHeight="1">
      <c r="A102" s="45"/>
      <c r="B102" s="45"/>
      <c r="C102" s="11"/>
      <c r="D102" s="11"/>
      <c r="E102" s="11"/>
      <c r="F102" s="33"/>
      <c r="G102" s="11"/>
      <c r="H102" s="34"/>
      <c r="I102" s="34"/>
      <c r="J102" s="34"/>
      <c r="K102" s="34"/>
      <c r="L102" s="34"/>
      <c r="M102" s="34"/>
      <c r="N102" s="34"/>
    </row>
    <row r="103" spans="1:14" ht="15.95" customHeight="1">
      <c r="A103" s="45"/>
      <c r="B103" s="45"/>
      <c r="C103" s="11"/>
      <c r="D103" s="11"/>
      <c r="E103" s="11"/>
      <c r="F103" s="33"/>
      <c r="G103" s="11"/>
      <c r="H103" s="34"/>
      <c r="I103" s="34"/>
      <c r="J103" s="34"/>
      <c r="K103" s="34"/>
      <c r="L103" s="34"/>
      <c r="M103" s="34"/>
      <c r="N103" s="34"/>
    </row>
    <row r="104" spans="1:14" ht="15.95" customHeight="1">
      <c r="A104" s="45"/>
      <c r="B104" s="45"/>
      <c r="C104" s="11"/>
      <c r="D104" s="11"/>
      <c r="E104" s="11"/>
      <c r="F104" s="33"/>
      <c r="G104" s="11"/>
      <c r="H104" s="34"/>
      <c r="I104" s="34"/>
      <c r="J104" s="34"/>
      <c r="K104" s="34"/>
      <c r="L104" s="34"/>
      <c r="M104" s="34"/>
      <c r="N104" s="34"/>
    </row>
    <row r="105" spans="1:14" ht="15.95" customHeight="1">
      <c r="A105" s="45"/>
      <c r="B105" s="45"/>
      <c r="C105" s="11"/>
      <c r="D105" s="11"/>
      <c r="E105" s="11"/>
      <c r="F105" s="33"/>
      <c r="G105" s="11"/>
      <c r="H105" s="34"/>
      <c r="I105" s="34"/>
      <c r="J105" s="34"/>
      <c r="K105" s="34"/>
      <c r="L105" s="34"/>
      <c r="M105" s="34"/>
      <c r="N105" s="34"/>
    </row>
    <row r="106" spans="1:14" ht="15.95" customHeight="1">
      <c r="A106" s="45"/>
      <c r="B106" s="45"/>
      <c r="C106" s="11"/>
      <c r="D106" s="11"/>
      <c r="E106" s="11"/>
      <c r="F106" s="33"/>
      <c r="G106" s="11"/>
      <c r="H106" s="34"/>
      <c r="I106" s="34"/>
      <c r="J106" s="34"/>
      <c r="K106" s="34"/>
      <c r="L106" s="34"/>
      <c r="M106" s="34"/>
      <c r="N106" s="34"/>
    </row>
    <row r="107" spans="1:14" ht="15.95" customHeight="1">
      <c r="A107" s="45"/>
      <c r="B107" s="45"/>
      <c r="C107" s="11"/>
      <c r="D107" s="11"/>
      <c r="E107" s="11"/>
      <c r="F107" s="33"/>
      <c r="G107" s="11"/>
      <c r="H107" s="34"/>
      <c r="I107" s="34"/>
      <c r="J107" s="34"/>
      <c r="K107" s="34"/>
      <c r="L107" s="34"/>
      <c r="M107" s="34"/>
      <c r="N107" s="34"/>
    </row>
    <row r="108" spans="1:14" ht="15.95" customHeight="1">
      <c r="A108" s="45"/>
      <c r="B108" s="45"/>
      <c r="C108" s="11"/>
      <c r="D108" s="11"/>
      <c r="E108" s="11"/>
      <c r="F108" s="33"/>
      <c r="G108" s="11"/>
      <c r="H108" s="34"/>
      <c r="I108" s="34"/>
      <c r="J108" s="34"/>
      <c r="K108" s="34"/>
      <c r="L108" s="34"/>
      <c r="M108" s="34"/>
      <c r="N108" s="34"/>
    </row>
    <row r="109" spans="1:14" ht="15.95" customHeight="1">
      <c r="A109" s="45"/>
      <c r="B109" s="45"/>
      <c r="C109" s="11"/>
      <c r="D109" s="11"/>
      <c r="E109" s="11"/>
      <c r="F109" s="33"/>
      <c r="G109" s="11"/>
      <c r="H109" s="34"/>
      <c r="I109" s="34"/>
      <c r="J109" s="34"/>
      <c r="K109" s="34"/>
      <c r="L109" s="34"/>
      <c r="M109" s="34"/>
      <c r="N109" s="34"/>
    </row>
    <row r="110" spans="1:14" ht="15.95" customHeight="1">
      <c r="A110" s="45"/>
      <c r="B110" s="45"/>
      <c r="C110" s="11"/>
      <c r="D110" s="11"/>
      <c r="E110" s="11"/>
      <c r="F110" s="33"/>
      <c r="G110" s="11"/>
      <c r="H110" s="34"/>
      <c r="I110" s="34"/>
      <c r="J110" s="34"/>
      <c r="K110" s="34"/>
      <c r="L110" s="34"/>
      <c r="M110" s="34"/>
      <c r="N110" s="34"/>
    </row>
    <row r="111" spans="1:14" ht="15.95" customHeight="1">
      <c r="A111" s="45"/>
      <c r="B111" s="45"/>
      <c r="C111" s="11"/>
      <c r="D111" s="11"/>
      <c r="E111" s="11"/>
      <c r="F111" s="33"/>
      <c r="G111" s="11"/>
      <c r="H111" s="34"/>
      <c r="I111" s="34"/>
      <c r="J111" s="34"/>
      <c r="K111" s="34"/>
      <c r="L111" s="34"/>
      <c r="M111" s="34"/>
      <c r="N111" s="34"/>
    </row>
    <row r="112" spans="1:14" ht="15.95" customHeight="1">
      <c r="A112" s="45"/>
      <c r="B112" s="45"/>
      <c r="C112" s="11"/>
      <c r="D112" s="11"/>
      <c r="E112" s="11"/>
      <c r="F112" s="33"/>
      <c r="G112" s="11"/>
      <c r="H112" s="34"/>
      <c r="I112" s="34"/>
      <c r="J112" s="34"/>
      <c r="K112" s="34"/>
      <c r="L112" s="34"/>
      <c r="M112" s="34"/>
      <c r="N112" s="34"/>
    </row>
    <row r="113" spans="1:14" ht="15.95" customHeight="1">
      <c r="A113" s="45"/>
      <c r="B113" s="45"/>
      <c r="C113" s="11"/>
      <c r="D113" s="11"/>
      <c r="E113" s="11"/>
      <c r="F113" s="33"/>
      <c r="G113" s="11"/>
      <c r="H113" s="34"/>
      <c r="I113" s="34"/>
      <c r="J113" s="34"/>
      <c r="K113" s="34"/>
      <c r="L113" s="34"/>
      <c r="M113" s="34"/>
      <c r="N113" s="34"/>
    </row>
    <row r="114" spans="1:14" ht="15.95" customHeight="1">
      <c r="A114" s="45"/>
      <c r="B114" s="45"/>
      <c r="C114" s="11"/>
      <c r="D114" s="11"/>
      <c r="E114" s="11"/>
      <c r="F114" s="33"/>
      <c r="G114" s="11"/>
      <c r="H114" s="34"/>
      <c r="I114" s="34"/>
      <c r="J114" s="34"/>
      <c r="K114" s="34"/>
      <c r="L114" s="34"/>
      <c r="M114" s="34"/>
      <c r="N114" s="34"/>
    </row>
    <row r="115" spans="1:14" ht="20.25" customHeight="1">
      <c r="A115" s="45"/>
      <c r="B115" s="45"/>
      <c r="C115" s="11"/>
      <c r="D115" s="11"/>
      <c r="E115" s="11"/>
      <c r="F115" s="33"/>
      <c r="G115" s="11"/>
      <c r="H115" s="34"/>
      <c r="I115" s="34"/>
      <c r="J115" s="34"/>
      <c r="K115" s="34"/>
      <c r="L115" s="34"/>
      <c r="M115" s="34"/>
      <c r="N115" s="34"/>
    </row>
    <row r="116" spans="1:14" ht="15.95" customHeight="1">
      <c r="A116" s="45"/>
      <c r="B116" s="45"/>
      <c r="C116" s="11"/>
      <c r="D116" s="11"/>
      <c r="E116" s="11"/>
      <c r="F116" s="33"/>
      <c r="G116" s="11"/>
      <c r="H116" s="34"/>
      <c r="I116" s="34"/>
      <c r="J116" s="34"/>
      <c r="K116" s="34"/>
      <c r="L116" s="34"/>
      <c r="M116" s="34"/>
      <c r="N116" s="34"/>
    </row>
    <row r="117" spans="1:14" ht="20.100000000000001" customHeight="1">
      <c r="A117" s="36" t="str">
        <f>A59</f>
        <v>The condensed notes to the interim financial information are an integral part of these interim financial information.</v>
      </c>
      <c r="B117" s="37"/>
      <c r="C117" s="38"/>
      <c r="D117" s="38"/>
      <c r="E117" s="38"/>
      <c r="F117" s="39"/>
      <c r="G117" s="38"/>
      <c r="H117" s="40"/>
      <c r="I117" s="41"/>
      <c r="J117" s="40"/>
      <c r="K117" s="40"/>
      <c r="L117" s="40"/>
      <c r="M117" s="42"/>
      <c r="N117" s="40"/>
    </row>
  </sheetData>
  <mergeCells count="4">
    <mergeCell ref="H6:J6"/>
    <mergeCell ref="L6:N6"/>
    <mergeCell ref="H65:J65"/>
    <mergeCell ref="L65:N65"/>
  </mergeCells>
  <pageMargins left="1" right="0.5" top="0.5" bottom="0.6" header="0.49" footer="0.4"/>
  <pageSetup paperSize="9" scale="85" firstPageNumber="5" fitToHeight="0" orientation="portrait" blackAndWhite="1" useFirstPageNumber="1" horizontalDpi="1200" verticalDpi="1200" r:id="rId1"/>
  <headerFooter>
    <oddFooter>&amp;R&amp;"Angsana New,Regular"&amp;13   &amp;P</oddFooter>
  </headerFooter>
  <rowBreaks count="1" manualBreakCount="1">
    <brk id="5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3"/>
  <sheetViews>
    <sheetView tabSelected="1" zoomScaleNormal="100" workbookViewId="0">
      <selection activeCell="F179" sqref="F179"/>
    </sheetView>
  </sheetViews>
  <sheetFormatPr defaultRowHeight="16.5" customHeight="1"/>
  <cols>
    <col min="1" max="1" width="2.5703125" style="196" customWidth="1"/>
    <col min="2" max="4" width="2.42578125" style="196" customWidth="1"/>
    <col min="5" max="5" width="29.7109375" style="196" customWidth="1"/>
    <col min="6" max="6" width="12.7109375" style="196" bestFit="1" customWidth="1"/>
    <col min="7" max="7" width="0.7109375" style="196" customWidth="1"/>
    <col min="8" max="8" width="14.5703125" style="196" customWidth="1"/>
    <col min="9" max="9" width="0.7109375" style="196" customWidth="1"/>
    <col min="10" max="10" width="16.85546875" style="196" customWidth="1"/>
    <col min="11" max="11" width="0.7109375" style="196" customWidth="1"/>
    <col min="12" max="12" width="17" style="196" bestFit="1" customWidth="1"/>
    <col min="13" max="13" width="0.7109375" style="196" customWidth="1"/>
    <col min="14" max="14" width="13.5703125" style="196" bestFit="1" customWidth="1"/>
    <col min="15" max="15" width="0.7109375" style="196" customWidth="1"/>
    <col min="16" max="16" width="16" style="196" customWidth="1"/>
    <col min="17" max="17" width="0.7109375" style="196" customWidth="1"/>
    <col min="18" max="18" width="13.85546875" style="196" bestFit="1" customWidth="1"/>
    <col min="19" max="19" width="0.7109375" style="196" customWidth="1"/>
    <col min="20" max="20" width="17.140625" style="196" customWidth="1"/>
    <col min="21" max="21" width="0.7109375" style="196" customWidth="1"/>
    <col min="22" max="22" width="15.28515625" style="196" bestFit="1" customWidth="1"/>
    <col min="23" max="23" width="0.7109375" style="196" customWidth="1"/>
    <col min="24" max="24" width="13.85546875" style="196" bestFit="1" customWidth="1"/>
    <col min="25" max="25" width="17.7109375" style="196" hidden="1" customWidth="1"/>
    <col min="26" max="28" width="9.140625" style="196" customWidth="1"/>
    <col min="29" max="16384" width="9.140625" style="196"/>
  </cols>
  <sheetData>
    <row r="1" spans="1:25" ht="16.5" customHeight="1">
      <c r="A1" s="134" t="str">
        <f>'FS(E)-PL(Yr)5-6'!A60</f>
        <v xml:space="preserve">Hemaraj Land and Development Public Company Limited and Its Subsidiaries </v>
      </c>
      <c r="B1" s="137"/>
      <c r="C1" s="109"/>
      <c r="D1" s="109"/>
      <c r="E1" s="109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117"/>
      <c r="V1" s="117"/>
      <c r="W1" s="117"/>
      <c r="X1" s="117"/>
      <c r="Y1" s="109"/>
    </row>
    <row r="2" spans="1:25" ht="16.5" customHeight="1">
      <c r="A2" s="135" t="s">
        <v>240</v>
      </c>
      <c r="B2" s="137"/>
      <c r="C2" s="110"/>
      <c r="D2" s="110"/>
      <c r="E2" s="110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8"/>
      <c r="X2" s="118"/>
      <c r="Y2" s="82"/>
    </row>
    <row r="3" spans="1:25" ht="16.5" customHeight="1">
      <c r="A3" s="136" t="s">
        <v>138</v>
      </c>
      <c r="B3" s="138"/>
      <c r="C3" s="114"/>
      <c r="D3" s="114"/>
      <c r="E3" s="114"/>
      <c r="F3" s="119"/>
      <c r="G3" s="119"/>
      <c r="H3" s="119"/>
      <c r="I3" s="119"/>
      <c r="J3" s="119"/>
      <c r="K3" s="119"/>
      <c r="L3" s="119"/>
      <c r="M3" s="119"/>
      <c r="N3" s="119"/>
      <c r="O3" s="119"/>
      <c r="P3" s="119"/>
      <c r="Q3" s="119"/>
      <c r="R3" s="119"/>
      <c r="S3" s="119"/>
      <c r="T3" s="119"/>
      <c r="U3" s="119"/>
      <c r="V3" s="119"/>
      <c r="W3" s="119"/>
      <c r="X3" s="119"/>
      <c r="Y3" s="82"/>
    </row>
    <row r="4" spans="1:25" ht="16.5" customHeight="1">
      <c r="A4" s="109"/>
      <c r="B4" s="110"/>
      <c r="C4" s="110"/>
      <c r="D4" s="110"/>
      <c r="E4" s="110"/>
      <c r="F4" s="118"/>
      <c r="G4" s="118"/>
      <c r="H4" s="118"/>
      <c r="I4" s="118"/>
      <c r="J4" s="118"/>
      <c r="K4" s="118"/>
      <c r="L4" s="118"/>
      <c r="M4" s="118"/>
      <c r="N4" s="118"/>
      <c r="O4" s="118"/>
      <c r="P4" s="118"/>
      <c r="Q4" s="118"/>
      <c r="R4" s="118"/>
      <c r="S4" s="118"/>
      <c r="T4" s="118"/>
      <c r="U4" s="118"/>
      <c r="V4" s="118"/>
      <c r="W4" s="118"/>
      <c r="X4" s="118"/>
      <c r="Y4" s="82"/>
    </row>
    <row r="5" spans="1:25" ht="16.5" customHeight="1">
      <c r="A5" s="105"/>
      <c r="B5" s="105"/>
      <c r="C5" s="107"/>
      <c r="D5" s="105"/>
      <c r="E5" s="105"/>
      <c r="F5" s="90"/>
      <c r="G5" s="88"/>
      <c r="H5" s="90"/>
      <c r="I5" s="88"/>
      <c r="J5" s="90"/>
      <c r="K5" s="88"/>
      <c r="L5" s="90"/>
      <c r="M5" s="88"/>
      <c r="N5" s="90"/>
      <c r="O5" s="88"/>
      <c r="P5" s="90"/>
      <c r="Q5" s="88"/>
      <c r="R5" s="90"/>
      <c r="S5" s="88"/>
      <c r="T5" s="90"/>
      <c r="U5" s="88"/>
      <c r="V5" s="90"/>
      <c r="W5" s="88"/>
      <c r="X5" s="90"/>
      <c r="Y5" s="108"/>
    </row>
    <row r="6" spans="1:25" ht="16.5" customHeight="1">
      <c r="A6" s="139"/>
      <c r="B6" s="139"/>
      <c r="C6" s="139"/>
      <c r="D6" s="139"/>
      <c r="E6" s="139"/>
      <c r="F6" s="215" t="s">
        <v>1</v>
      </c>
      <c r="G6" s="215"/>
      <c r="H6" s="215"/>
      <c r="I6" s="215"/>
      <c r="J6" s="215"/>
      <c r="K6" s="215"/>
      <c r="L6" s="215"/>
      <c r="M6" s="215"/>
      <c r="N6" s="215"/>
      <c r="O6" s="215"/>
      <c r="P6" s="215"/>
      <c r="Q6" s="215"/>
      <c r="R6" s="215"/>
      <c r="S6" s="215"/>
      <c r="T6" s="215"/>
      <c r="U6" s="215"/>
      <c r="V6" s="215"/>
      <c r="W6" s="215"/>
      <c r="X6" s="215"/>
      <c r="Y6" s="132"/>
    </row>
    <row r="7" spans="1:25" ht="16.5" customHeight="1">
      <c r="A7" s="139"/>
      <c r="B7" s="139"/>
      <c r="C7" s="139"/>
      <c r="D7" s="139"/>
      <c r="E7" s="139"/>
      <c r="F7" s="131"/>
      <c r="G7" s="131"/>
      <c r="H7" s="131"/>
      <c r="I7" s="131"/>
      <c r="J7" s="131"/>
      <c r="K7" s="131"/>
      <c r="L7" s="131"/>
      <c r="M7" s="131"/>
      <c r="N7" s="216" t="s">
        <v>101</v>
      </c>
      <c r="O7" s="216"/>
      <c r="P7" s="216"/>
      <c r="Q7" s="216"/>
      <c r="R7" s="216"/>
      <c r="S7" s="131"/>
      <c r="T7" s="131"/>
      <c r="U7" s="131"/>
      <c r="V7" s="131"/>
      <c r="W7" s="131"/>
      <c r="X7" s="131"/>
      <c r="Y7" s="132"/>
    </row>
    <row r="8" spans="1:25" ht="16.5" customHeight="1">
      <c r="A8" s="139"/>
      <c r="B8" s="139"/>
      <c r="C8" s="139"/>
      <c r="D8" s="139"/>
      <c r="E8" s="139"/>
      <c r="F8" s="131"/>
      <c r="G8" s="131"/>
      <c r="H8" s="131"/>
      <c r="I8" s="131"/>
      <c r="J8" s="148"/>
      <c r="K8" s="148"/>
      <c r="L8" s="148"/>
      <c r="M8" s="131"/>
      <c r="N8" s="140" t="s">
        <v>145</v>
      </c>
      <c r="O8" s="148"/>
      <c r="P8" s="148"/>
      <c r="Q8" s="148"/>
      <c r="R8" s="148"/>
      <c r="S8" s="131"/>
      <c r="T8" s="131"/>
      <c r="U8" s="131"/>
      <c r="V8" s="131"/>
      <c r="W8" s="131"/>
      <c r="X8" s="131"/>
      <c r="Y8" s="132"/>
    </row>
    <row r="9" spans="1:25" ht="16.5" customHeight="1">
      <c r="A9" s="139"/>
      <c r="B9" s="139"/>
      <c r="C9" s="139" t="s">
        <v>105</v>
      </c>
      <c r="D9" s="139"/>
      <c r="E9" s="139"/>
      <c r="F9" s="131"/>
      <c r="G9" s="131"/>
      <c r="H9" s="131" t="s">
        <v>157</v>
      </c>
      <c r="I9" s="131"/>
      <c r="J9" s="140"/>
      <c r="K9" s="140"/>
      <c r="L9" s="140"/>
      <c r="M9" s="131"/>
      <c r="N9" s="131" t="s">
        <v>146</v>
      </c>
      <c r="O9" s="131"/>
      <c r="P9" s="131" t="s">
        <v>149</v>
      </c>
      <c r="Q9" s="131"/>
      <c r="R9" s="131"/>
      <c r="S9" s="131"/>
      <c r="T9" s="131" t="s">
        <v>153</v>
      </c>
      <c r="U9" s="131"/>
      <c r="V9" s="131"/>
      <c r="W9" s="131"/>
      <c r="X9" s="131"/>
      <c r="Y9" s="132"/>
    </row>
    <row r="10" spans="1:25" ht="16.5" customHeight="1">
      <c r="A10" s="139"/>
      <c r="B10" s="139"/>
      <c r="C10" s="139"/>
      <c r="D10" s="139"/>
      <c r="E10" s="139"/>
      <c r="F10" s="131" t="s">
        <v>106</v>
      </c>
      <c r="G10" s="131"/>
      <c r="H10" s="131" t="s">
        <v>110</v>
      </c>
      <c r="I10" s="131"/>
      <c r="J10" s="215" t="s">
        <v>108</v>
      </c>
      <c r="K10" s="215"/>
      <c r="L10" s="215"/>
      <c r="M10" s="131"/>
      <c r="N10" s="131" t="s">
        <v>147</v>
      </c>
      <c r="O10" s="131"/>
      <c r="P10" s="140" t="s">
        <v>150</v>
      </c>
      <c r="Q10" s="131"/>
      <c r="R10" s="131" t="s">
        <v>114</v>
      </c>
      <c r="S10" s="131"/>
      <c r="T10" s="131" t="s">
        <v>154</v>
      </c>
      <c r="U10" s="131"/>
      <c r="V10" s="140"/>
      <c r="W10" s="131"/>
      <c r="X10" s="131" t="s">
        <v>109</v>
      </c>
      <c r="Y10" s="132"/>
    </row>
    <row r="11" spans="1:25" ht="16.5" customHeight="1">
      <c r="A11" s="139"/>
      <c r="B11" s="139"/>
      <c r="C11" s="139"/>
      <c r="D11" s="139"/>
      <c r="E11" s="139"/>
      <c r="F11" s="131" t="s">
        <v>110</v>
      </c>
      <c r="G11" s="131"/>
      <c r="H11" s="131" t="s">
        <v>158</v>
      </c>
      <c r="I11" s="131"/>
      <c r="J11" s="131" t="s">
        <v>112</v>
      </c>
      <c r="K11" s="131"/>
      <c r="L11" s="131" t="s">
        <v>100</v>
      </c>
      <c r="M11" s="131"/>
      <c r="N11" s="131" t="s">
        <v>148</v>
      </c>
      <c r="O11" s="131"/>
      <c r="P11" s="131" t="s">
        <v>151</v>
      </c>
      <c r="Q11" s="131"/>
      <c r="R11" s="131" t="s">
        <v>120</v>
      </c>
      <c r="S11" s="131"/>
      <c r="T11" s="131" t="s">
        <v>155</v>
      </c>
      <c r="U11" s="131"/>
      <c r="V11" s="140" t="s">
        <v>125</v>
      </c>
      <c r="W11" s="131"/>
      <c r="X11" s="131" t="s">
        <v>160</v>
      </c>
      <c r="Y11" s="132"/>
    </row>
    <row r="12" spans="1:25" ht="16.5" customHeight="1">
      <c r="A12" s="139"/>
      <c r="B12" s="139"/>
      <c r="C12" s="139"/>
      <c r="D12" s="139"/>
      <c r="E12" s="139"/>
      <c r="F12" s="140" t="s">
        <v>116</v>
      </c>
      <c r="G12" s="140"/>
      <c r="H12" s="140" t="s">
        <v>159</v>
      </c>
      <c r="I12" s="140"/>
      <c r="J12" s="140" t="s">
        <v>257</v>
      </c>
      <c r="K12" s="140"/>
      <c r="L12" s="140" t="s">
        <v>118</v>
      </c>
      <c r="M12" s="140"/>
      <c r="N12" s="140" t="s">
        <v>128</v>
      </c>
      <c r="O12" s="140"/>
      <c r="P12" s="140" t="s">
        <v>152</v>
      </c>
      <c r="Q12" s="140"/>
      <c r="R12" s="140" t="s">
        <v>121</v>
      </c>
      <c r="S12" s="140"/>
      <c r="T12" s="140" t="s">
        <v>156</v>
      </c>
      <c r="U12" s="140"/>
      <c r="V12" s="140" t="s">
        <v>126</v>
      </c>
      <c r="W12" s="140"/>
      <c r="X12" s="140" t="s">
        <v>127</v>
      </c>
      <c r="Y12" s="132"/>
    </row>
    <row r="13" spans="1:25" ht="16.5" customHeight="1">
      <c r="A13" s="139"/>
      <c r="B13" s="139"/>
      <c r="C13" s="139"/>
      <c r="D13" s="139"/>
      <c r="E13" s="139"/>
      <c r="F13" s="193" t="s">
        <v>6</v>
      </c>
      <c r="G13" s="131"/>
      <c r="H13" s="193" t="s">
        <v>6</v>
      </c>
      <c r="I13" s="131"/>
      <c r="J13" s="193" t="s">
        <v>6</v>
      </c>
      <c r="K13" s="131"/>
      <c r="L13" s="193" t="s">
        <v>6</v>
      </c>
      <c r="M13" s="131"/>
      <c r="N13" s="193" t="s">
        <v>6</v>
      </c>
      <c r="O13" s="131"/>
      <c r="P13" s="193" t="s">
        <v>6</v>
      </c>
      <c r="Q13" s="131"/>
      <c r="R13" s="193" t="s">
        <v>6</v>
      </c>
      <c r="S13" s="131"/>
      <c r="T13" s="193" t="s">
        <v>6</v>
      </c>
      <c r="U13" s="131"/>
      <c r="V13" s="193" t="s">
        <v>6</v>
      </c>
      <c r="W13" s="131"/>
      <c r="X13" s="193" t="s">
        <v>6</v>
      </c>
      <c r="Y13" s="132"/>
    </row>
    <row r="14" spans="1:25" ht="16.5" customHeight="1">
      <c r="A14" s="105"/>
      <c r="B14" s="105"/>
      <c r="C14" s="105"/>
      <c r="D14" s="105"/>
      <c r="E14" s="105"/>
      <c r="F14" s="124"/>
      <c r="G14" s="89"/>
      <c r="H14" s="124"/>
      <c r="I14" s="89"/>
      <c r="J14" s="89"/>
      <c r="K14" s="89"/>
      <c r="L14" s="89"/>
      <c r="M14" s="89"/>
      <c r="N14" s="124"/>
      <c r="O14" s="89"/>
      <c r="P14" s="124"/>
      <c r="Q14" s="89"/>
      <c r="R14" s="124"/>
      <c r="S14" s="89"/>
      <c r="T14" s="124"/>
      <c r="U14" s="89"/>
      <c r="V14" s="89"/>
      <c r="W14" s="89"/>
      <c r="X14" s="124"/>
      <c r="Y14" s="108"/>
    </row>
    <row r="15" spans="1:25" ht="16.5" customHeight="1">
      <c r="A15" s="206" t="s">
        <v>264</v>
      </c>
      <c r="B15" s="207"/>
      <c r="C15" s="107"/>
      <c r="D15" s="105"/>
      <c r="E15" s="105"/>
      <c r="F15" s="124">
        <v>3882074476</v>
      </c>
      <c r="G15" s="124"/>
      <c r="H15" s="124">
        <v>438704620</v>
      </c>
      <c r="I15" s="124"/>
      <c r="J15" s="124">
        <f>908672126.26-J60</f>
        <v>600000000</v>
      </c>
      <c r="K15" s="124"/>
      <c r="L15" s="124">
        <v>10084369142</v>
      </c>
      <c r="M15" s="124"/>
      <c r="N15" s="124">
        <v>-31510569</v>
      </c>
      <c r="O15" s="124"/>
      <c r="P15" s="124">
        <v>241944</v>
      </c>
      <c r="Q15" s="124"/>
      <c r="R15" s="124">
        <f>SUM(N15:P15)</f>
        <v>-31268625</v>
      </c>
      <c r="S15" s="124"/>
      <c r="T15" s="124">
        <f>SUM(F15:P15)</f>
        <v>14973879613</v>
      </c>
      <c r="U15" s="124"/>
      <c r="V15" s="124">
        <v>322994919</v>
      </c>
      <c r="W15" s="124"/>
      <c r="X15" s="124">
        <f>SUM(T15:V15)</f>
        <v>15296874532</v>
      </c>
      <c r="Y15" s="108"/>
    </row>
    <row r="16" spans="1:25" ht="16.5" customHeight="1">
      <c r="A16" s="206" t="s">
        <v>129</v>
      </c>
      <c r="B16" s="207"/>
      <c r="C16" s="105"/>
      <c r="D16" s="105"/>
      <c r="E16" s="105"/>
      <c r="F16" s="89" t="s">
        <v>137</v>
      </c>
      <c r="G16" s="89"/>
      <c r="H16" s="89" t="s">
        <v>137</v>
      </c>
      <c r="I16" s="89"/>
      <c r="J16" s="89" t="s">
        <v>137</v>
      </c>
      <c r="K16" s="89"/>
      <c r="L16" s="89" t="s">
        <v>137</v>
      </c>
      <c r="M16" s="124"/>
      <c r="N16" s="89" t="s">
        <v>137</v>
      </c>
      <c r="O16" s="89"/>
      <c r="P16" s="89" t="s">
        <v>137</v>
      </c>
      <c r="Q16" s="124"/>
      <c r="R16" s="124">
        <f t="shared" ref="R16:R18" si="0">SUM(N16:P16)</f>
        <v>0</v>
      </c>
      <c r="S16" s="124"/>
      <c r="T16" s="124">
        <f t="shared" ref="T16:T18" si="1">SUM(F16:P16)</f>
        <v>0</v>
      </c>
      <c r="U16" s="89"/>
      <c r="V16" s="124">
        <v>-393</v>
      </c>
      <c r="W16" s="89"/>
      <c r="X16" s="124">
        <f t="shared" ref="X16:X18" si="2">SUM(T16:V16)</f>
        <v>-393</v>
      </c>
      <c r="Y16" s="108"/>
    </row>
    <row r="17" spans="1:25" ht="16.5" customHeight="1">
      <c r="A17" s="206" t="s">
        <v>123</v>
      </c>
      <c r="B17" s="207"/>
      <c r="C17" s="105"/>
      <c r="D17" s="105"/>
      <c r="E17" s="105"/>
      <c r="F17" s="124" t="s">
        <v>137</v>
      </c>
      <c r="G17" s="89"/>
      <c r="H17" s="124" t="s">
        <v>137</v>
      </c>
      <c r="I17" s="89"/>
      <c r="J17" s="124" t="s">
        <v>137</v>
      </c>
      <c r="K17" s="89"/>
      <c r="L17" s="124" t="s">
        <v>137</v>
      </c>
      <c r="M17" s="124"/>
      <c r="N17" s="124" t="s">
        <v>137</v>
      </c>
      <c r="O17" s="89"/>
      <c r="P17" s="124" t="s">
        <v>137</v>
      </c>
      <c r="Q17" s="124"/>
      <c r="R17" s="124">
        <f t="shared" si="0"/>
        <v>0</v>
      </c>
      <c r="S17" s="124"/>
      <c r="T17" s="124">
        <f t="shared" si="1"/>
        <v>0</v>
      </c>
      <c r="U17" s="89"/>
      <c r="V17" s="124">
        <v>-40000114</v>
      </c>
      <c r="W17" s="89"/>
      <c r="X17" s="124">
        <f t="shared" si="2"/>
        <v>-40000114</v>
      </c>
      <c r="Y17" s="69"/>
    </row>
    <row r="18" spans="1:25" ht="16.5" customHeight="1">
      <c r="A18" s="206" t="s">
        <v>219</v>
      </c>
      <c r="B18" s="207"/>
      <c r="C18" s="105"/>
      <c r="D18" s="105"/>
      <c r="E18" s="105"/>
      <c r="F18" s="92" t="s">
        <v>137</v>
      </c>
      <c r="G18" s="89"/>
      <c r="H18" s="92" t="s">
        <v>137</v>
      </c>
      <c r="I18" s="89"/>
      <c r="J18" s="92" t="s">
        <v>137</v>
      </c>
      <c r="K18" s="89"/>
      <c r="L18" s="92">
        <f>'FS(E)-PL(Yr)5-6'!J85</f>
        <v>676026880</v>
      </c>
      <c r="M18" s="89"/>
      <c r="N18" s="92">
        <f>'FS(E)-PL(Yr)5-6'!J74</f>
        <v>-95963</v>
      </c>
      <c r="O18" s="89"/>
      <c r="P18" s="92">
        <f>'FS(E)-PL(Yr)5-6'!J76</f>
        <v>7465</v>
      </c>
      <c r="Q18" s="89"/>
      <c r="R18" s="92">
        <f t="shared" si="0"/>
        <v>-88498</v>
      </c>
      <c r="S18" s="124"/>
      <c r="T18" s="92">
        <f t="shared" si="1"/>
        <v>675938382</v>
      </c>
      <c r="U18" s="89"/>
      <c r="V18" s="92">
        <v>17373819</v>
      </c>
      <c r="W18" s="89"/>
      <c r="X18" s="92">
        <f t="shared" si="2"/>
        <v>693312201</v>
      </c>
      <c r="Y18" s="108"/>
    </row>
    <row r="19" spans="1:25" ht="7.5" customHeight="1">
      <c r="A19" s="206"/>
      <c r="B19" s="208"/>
      <c r="C19" s="105"/>
      <c r="D19" s="105"/>
      <c r="E19" s="108"/>
      <c r="F19" s="124"/>
      <c r="G19" s="124"/>
      <c r="H19" s="124"/>
      <c r="I19" s="124"/>
      <c r="J19" s="124"/>
      <c r="K19" s="124"/>
      <c r="L19" s="124"/>
      <c r="M19" s="124"/>
      <c r="N19" s="124"/>
      <c r="O19" s="124"/>
      <c r="P19" s="124"/>
      <c r="Q19" s="124"/>
      <c r="R19" s="124"/>
      <c r="S19" s="124"/>
      <c r="T19" s="124"/>
      <c r="U19" s="124"/>
      <c r="V19" s="124"/>
      <c r="W19" s="124"/>
      <c r="X19" s="124"/>
      <c r="Y19" s="108"/>
    </row>
    <row r="20" spans="1:25" ht="16.5" customHeight="1" thickBot="1">
      <c r="A20" s="206" t="s">
        <v>265</v>
      </c>
      <c r="B20" s="207"/>
      <c r="C20" s="107"/>
      <c r="D20" s="105"/>
      <c r="E20" s="105"/>
      <c r="F20" s="126">
        <f>SUM(F15:F18)</f>
        <v>3882074476</v>
      </c>
      <c r="G20" s="89"/>
      <c r="H20" s="126">
        <f>SUM(H15:H18)</f>
        <v>438704620</v>
      </c>
      <c r="I20" s="89"/>
      <c r="J20" s="126">
        <f>SUM(J15:J18)</f>
        <v>600000000</v>
      </c>
      <c r="K20" s="89"/>
      <c r="L20" s="126">
        <f>SUM(L15:L18)</f>
        <v>10760396022</v>
      </c>
      <c r="M20" s="89"/>
      <c r="N20" s="126">
        <f>SUM(N15:N18)</f>
        <v>-31606532</v>
      </c>
      <c r="O20" s="89"/>
      <c r="P20" s="126">
        <f>SUM(P15:P18)</f>
        <v>249409</v>
      </c>
      <c r="Q20" s="89"/>
      <c r="R20" s="126">
        <f>SUM(R15:R18)</f>
        <v>-31357123</v>
      </c>
      <c r="S20" s="89"/>
      <c r="T20" s="126">
        <f>SUM(T15:T18)</f>
        <v>15649817995</v>
      </c>
      <c r="U20" s="89"/>
      <c r="V20" s="126">
        <f>SUM(V15:V18)</f>
        <v>300368231</v>
      </c>
      <c r="W20" s="89"/>
      <c r="X20" s="126">
        <f>SUM(X15:X18)</f>
        <v>15950186226</v>
      </c>
      <c r="Y20" s="108"/>
    </row>
    <row r="21" spans="1:25" ht="16.5" customHeight="1" thickTop="1">
      <c r="A21" s="105"/>
      <c r="B21" s="105"/>
      <c r="C21" s="107"/>
      <c r="D21" s="105"/>
      <c r="E21" s="105"/>
      <c r="F21" s="90"/>
      <c r="G21" s="88"/>
      <c r="H21" s="90"/>
      <c r="I21" s="88"/>
      <c r="J21" s="90"/>
      <c r="K21" s="88"/>
      <c r="L21" s="90"/>
      <c r="M21" s="88"/>
      <c r="N21" s="90"/>
      <c r="O21" s="88"/>
      <c r="P21" s="90"/>
      <c r="Q21" s="88"/>
      <c r="R21" s="90"/>
      <c r="S21" s="88"/>
      <c r="T21" s="90"/>
      <c r="U21" s="88"/>
      <c r="V21" s="90"/>
      <c r="W21" s="88"/>
      <c r="X21" s="90"/>
      <c r="Y21" s="108"/>
    </row>
    <row r="22" spans="1:25" ht="16.5" customHeight="1">
      <c r="A22" s="104"/>
      <c r="B22" s="104"/>
      <c r="C22" s="104"/>
      <c r="D22" s="104"/>
      <c r="E22" s="104"/>
      <c r="F22" s="121"/>
      <c r="G22" s="122"/>
      <c r="H22" s="121"/>
      <c r="I22" s="122"/>
      <c r="J22" s="121"/>
      <c r="K22" s="122"/>
      <c r="L22" s="121"/>
      <c r="M22" s="122"/>
      <c r="N22" s="121"/>
      <c r="O22" s="122"/>
      <c r="P22" s="121"/>
      <c r="Q22" s="122"/>
      <c r="R22" s="121"/>
      <c r="S22" s="122"/>
      <c r="T22" s="121"/>
      <c r="U22" s="122"/>
      <c r="V22" s="121"/>
      <c r="W22" s="122"/>
      <c r="X22" s="121"/>
      <c r="Y22" s="101"/>
    </row>
    <row r="23" spans="1:25" ht="16.5" customHeight="1">
      <c r="A23" s="207" t="s">
        <v>266</v>
      </c>
      <c r="B23" s="206"/>
      <c r="C23" s="104"/>
      <c r="D23" s="104"/>
      <c r="E23" s="104"/>
      <c r="F23" s="124">
        <v>3882074476</v>
      </c>
      <c r="G23" s="89"/>
      <c r="H23" s="124">
        <v>438704620</v>
      </c>
      <c r="I23" s="89"/>
      <c r="J23" s="124">
        <v>600000000</v>
      </c>
      <c r="K23" s="89"/>
      <c r="L23" s="124">
        <v>9073902779</v>
      </c>
      <c r="M23" s="89"/>
      <c r="N23" s="124">
        <v>-30740941</v>
      </c>
      <c r="O23" s="89"/>
      <c r="P23" s="124">
        <v>844955</v>
      </c>
      <c r="Q23" s="124"/>
      <c r="R23" s="124">
        <f t="shared" ref="R23:R25" si="3">SUM(N23:P23)</f>
        <v>-29895986</v>
      </c>
      <c r="S23" s="124"/>
      <c r="T23" s="124">
        <f t="shared" ref="T23:T25" si="4">SUM(F23:P23)</f>
        <v>13964785889</v>
      </c>
      <c r="U23" s="124"/>
      <c r="V23" s="124">
        <v>329856036</v>
      </c>
      <c r="W23" s="124"/>
      <c r="X23" s="124">
        <f t="shared" ref="X23:X25" si="5">SUM(T23:V23)</f>
        <v>14294641925</v>
      </c>
      <c r="Y23" s="103"/>
    </row>
    <row r="24" spans="1:25" ht="16.5" customHeight="1">
      <c r="A24" s="207" t="s">
        <v>123</v>
      </c>
      <c r="B24" s="207"/>
      <c r="C24" s="105"/>
      <c r="D24" s="105"/>
      <c r="E24" s="105"/>
      <c r="F24" s="124" t="s">
        <v>137</v>
      </c>
      <c r="G24" s="89"/>
      <c r="H24" s="124" t="s">
        <v>137</v>
      </c>
      <c r="I24" s="89"/>
      <c r="J24" s="124" t="s">
        <v>137</v>
      </c>
      <c r="K24" s="89"/>
      <c r="L24" s="124" t="s">
        <v>137</v>
      </c>
      <c r="M24" s="124"/>
      <c r="N24" s="124" t="s">
        <v>137</v>
      </c>
      <c r="O24" s="89"/>
      <c r="P24" s="89" t="s">
        <v>137</v>
      </c>
      <c r="Q24" s="124"/>
      <c r="R24" s="124">
        <f t="shared" si="3"/>
        <v>0</v>
      </c>
      <c r="S24" s="124"/>
      <c r="T24" s="124">
        <f t="shared" si="4"/>
        <v>0</v>
      </c>
      <c r="U24" s="89"/>
      <c r="V24" s="89">
        <v>-100</v>
      </c>
      <c r="W24" s="89"/>
      <c r="X24" s="124">
        <f t="shared" si="5"/>
        <v>-100</v>
      </c>
      <c r="Y24" s="69"/>
    </row>
    <row r="25" spans="1:25" ht="16.5" customHeight="1">
      <c r="A25" s="206" t="s">
        <v>219</v>
      </c>
      <c r="B25" s="206"/>
      <c r="C25" s="104"/>
      <c r="D25" s="104"/>
      <c r="E25" s="104"/>
      <c r="F25" s="92" t="s">
        <v>137</v>
      </c>
      <c r="G25" s="89"/>
      <c r="H25" s="92" t="s">
        <v>137</v>
      </c>
      <c r="I25" s="89"/>
      <c r="J25" s="92" t="s">
        <v>137</v>
      </c>
      <c r="K25" s="89"/>
      <c r="L25" s="92">
        <f>+'FS(E)-PL(Yr)5-6'!H85</f>
        <v>503862348</v>
      </c>
      <c r="M25" s="89"/>
      <c r="N25" s="92">
        <f>'FS(E)-PL(Yr)5-6'!H74</f>
        <v>-208800</v>
      </c>
      <c r="O25" s="89"/>
      <c r="P25" s="92">
        <f>'FS(E)-PL(Yr)5-6'!H76</f>
        <v>-630647</v>
      </c>
      <c r="Q25" s="89"/>
      <c r="R25" s="92">
        <f t="shared" si="3"/>
        <v>-839447</v>
      </c>
      <c r="S25" s="124"/>
      <c r="T25" s="92">
        <f t="shared" si="4"/>
        <v>503022901</v>
      </c>
      <c r="U25" s="89"/>
      <c r="V25" s="92">
        <v>33373118</v>
      </c>
      <c r="W25" s="89"/>
      <c r="X25" s="92">
        <f t="shared" si="5"/>
        <v>536396019</v>
      </c>
      <c r="Y25" s="106"/>
    </row>
    <row r="26" spans="1:25" ht="7.5" customHeight="1">
      <c r="A26" s="207"/>
      <c r="B26" s="208"/>
      <c r="C26" s="105"/>
      <c r="D26" s="105"/>
      <c r="E26" s="108"/>
      <c r="F26" s="124"/>
      <c r="G26" s="124"/>
      <c r="H26" s="124"/>
      <c r="I26" s="124"/>
      <c r="J26" s="124"/>
      <c r="K26" s="124"/>
      <c r="L26" s="124"/>
      <c r="M26" s="124"/>
      <c r="N26" s="124"/>
      <c r="O26" s="124"/>
      <c r="P26" s="124"/>
      <c r="Q26" s="124"/>
      <c r="R26" s="124"/>
      <c r="S26" s="124"/>
      <c r="T26" s="124"/>
      <c r="U26" s="124"/>
      <c r="V26" s="124"/>
      <c r="W26" s="124"/>
      <c r="X26" s="124"/>
      <c r="Y26" s="108"/>
    </row>
    <row r="27" spans="1:25" ht="16.5" customHeight="1" thickBot="1">
      <c r="A27" s="207" t="s">
        <v>267</v>
      </c>
      <c r="B27" s="207"/>
      <c r="C27" s="107"/>
      <c r="D27" s="105"/>
      <c r="E27" s="105"/>
      <c r="F27" s="126">
        <f>SUM(F23:F25)</f>
        <v>3882074476</v>
      </c>
      <c r="G27" s="89"/>
      <c r="H27" s="126">
        <f>SUM(H23:H25)</f>
        <v>438704620</v>
      </c>
      <c r="I27" s="89"/>
      <c r="J27" s="126">
        <f>SUM(J23:J25)</f>
        <v>600000000</v>
      </c>
      <c r="K27" s="89"/>
      <c r="L27" s="126">
        <f>SUM(L23:L25)</f>
        <v>9577765127</v>
      </c>
      <c r="M27" s="89"/>
      <c r="N27" s="126">
        <f>SUM(N23:N25)</f>
        <v>-30949741</v>
      </c>
      <c r="O27" s="89"/>
      <c r="P27" s="126">
        <f>SUM(P23:P25)</f>
        <v>214308</v>
      </c>
      <c r="Q27" s="89"/>
      <c r="R27" s="126">
        <f>SUM(R23:R25)</f>
        <v>-30735433</v>
      </c>
      <c r="S27" s="89"/>
      <c r="T27" s="126">
        <f>SUM(T23:T25)</f>
        <v>14467808790</v>
      </c>
      <c r="U27" s="89"/>
      <c r="V27" s="126">
        <f>SUM(V23:V25)</f>
        <v>363229054</v>
      </c>
      <c r="W27" s="89"/>
      <c r="X27" s="126">
        <f>SUM(X23:X25)</f>
        <v>14831037844</v>
      </c>
      <c r="Y27" s="108">
        <f>+'FS(E)-BS 2-4 '!H150</f>
        <v>14831037844</v>
      </c>
    </row>
    <row r="28" spans="1:25" ht="16.5" customHeight="1" thickTop="1">
      <c r="A28" s="105"/>
      <c r="B28" s="105"/>
      <c r="C28" s="105"/>
      <c r="D28" s="105"/>
      <c r="E28" s="105"/>
      <c r="F28" s="145"/>
      <c r="G28" s="146"/>
      <c r="H28" s="145"/>
      <c r="I28" s="146"/>
      <c r="J28" s="124"/>
      <c r="K28" s="146"/>
      <c r="L28" s="124"/>
      <c r="M28" s="146"/>
      <c r="N28" s="124"/>
      <c r="O28" s="146"/>
      <c r="P28" s="124"/>
      <c r="Q28" s="146"/>
      <c r="R28" s="124"/>
      <c r="S28" s="89"/>
      <c r="T28" s="124"/>
      <c r="U28" s="89"/>
      <c r="V28" s="124"/>
      <c r="W28" s="89"/>
      <c r="X28" s="124"/>
      <c r="Y28" s="108">
        <f>+X27-Y27</f>
        <v>0</v>
      </c>
    </row>
    <row r="29" spans="1:25" ht="16.5" customHeight="1">
      <c r="A29" s="105"/>
      <c r="B29" s="105"/>
      <c r="C29" s="107"/>
      <c r="D29" s="105"/>
      <c r="E29" s="105"/>
      <c r="F29" s="90"/>
      <c r="G29" s="88"/>
      <c r="H29" s="90"/>
      <c r="I29" s="88"/>
      <c r="J29" s="90"/>
      <c r="K29" s="88"/>
      <c r="L29" s="90"/>
      <c r="M29" s="88"/>
      <c r="N29" s="90"/>
      <c r="O29" s="88"/>
      <c r="P29" s="90"/>
      <c r="Q29" s="88"/>
      <c r="R29" s="90"/>
      <c r="S29" s="88"/>
      <c r="T29" s="90"/>
      <c r="U29" s="88"/>
      <c r="V29" s="90"/>
      <c r="W29" s="88"/>
      <c r="X29" s="90"/>
      <c r="Y29" s="108"/>
    </row>
    <row r="30" spans="1:25" ht="16.5" customHeight="1">
      <c r="A30" s="105"/>
      <c r="B30" s="105"/>
      <c r="C30" s="107"/>
      <c r="D30" s="105"/>
      <c r="E30" s="105"/>
      <c r="F30" s="90"/>
      <c r="G30" s="88"/>
      <c r="H30" s="90"/>
      <c r="I30" s="88"/>
      <c r="J30" s="90"/>
      <c r="K30" s="88"/>
      <c r="L30" s="90"/>
      <c r="M30" s="88"/>
      <c r="N30" s="90"/>
      <c r="O30" s="88"/>
      <c r="P30" s="90"/>
      <c r="Q30" s="88"/>
      <c r="R30" s="90"/>
      <c r="S30" s="88"/>
      <c r="T30" s="90"/>
      <c r="U30" s="88"/>
      <c r="V30" s="90"/>
      <c r="W30" s="88"/>
      <c r="X30" s="90"/>
      <c r="Y30" s="108"/>
    </row>
    <row r="31" spans="1:25" ht="16.5" customHeight="1">
      <c r="A31" s="105"/>
      <c r="B31" s="105"/>
      <c r="C31" s="107"/>
      <c r="D31" s="105"/>
      <c r="E31" s="105"/>
      <c r="F31" s="90"/>
      <c r="G31" s="88"/>
      <c r="H31" s="90"/>
      <c r="I31" s="88"/>
      <c r="J31" s="90"/>
      <c r="K31" s="88"/>
      <c r="L31" s="90"/>
      <c r="M31" s="88"/>
      <c r="N31" s="90"/>
      <c r="O31" s="88"/>
      <c r="P31" s="90"/>
      <c r="Q31" s="88"/>
      <c r="R31" s="90"/>
      <c r="S31" s="88"/>
      <c r="T31" s="90"/>
      <c r="U31" s="88"/>
      <c r="V31" s="90"/>
      <c r="W31" s="88"/>
      <c r="X31" s="90"/>
      <c r="Y31" s="108"/>
    </row>
    <row r="32" spans="1:25" ht="16.5" customHeight="1">
      <c r="A32" s="105"/>
      <c r="B32" s="105"/>
      <c r="C32" s="107"/>
      <c r="D32" s="105"/>
      <c r="E32" s="105"/>
      <c r="F32" s="90"/>
      <c r="G32" s="88"/>
      <c r="H32" s="90"/>
      <c r="I32" s="88"/>
      <c r="J32" s="90"/>
      <c r="K32" s="88"/>
      <c r="L32" s="90"/>
      <c r="M32" s="88"/>
      <c r="N32" s="90"/>
      <c r="O32" s="88"/>
      <c r="P32" s="90"/>
      <c r="Q32" s="88"/>
      <c r="R32" s="90"/>
      <c r="S32" s="88"/>
      <c r="T32" s="90"/>
      <c r="U32" s="88"/>
      <c r="V32" s="90"/>
      <c r="W32" s="88"/>
      <c r="X32" s="90"/>
      <c r="Y32" s="108"/>
    </row>
    <row r="33" spans="1:25" ht="16.5" customHeight="1">
      <c r="A33" s="105"/>
      <c r="B33" s="105"/>
      <c r="C33" s="107"/>
      <c r="D33" s="105"/>
      <c r="E33" s="105"/>
      <c r="F33" s="90"/>
      <c r="G33" s="88"/>
      <c r="H33" s="90"/>
      <c r="I33" s="88"/>
      <c r="J33" s="90"/>
      <c r="K33" s="88"/>
      <c r="L33" s="90"/>
      <c r="M33" s="88"/>
      <c r="N33" s="90"/>
      <c r="O33" s="88"/>
      <c r="P33" s="90"/>
      <c r="Q33" s="88"/>
      <c r="R33" s="90"/>
      <c r="S33" s="88"/>
      <c r="T33" s="90"/>
      <c r="U33" s="88"/>
      <c r="V33" s="90"/>
      <c r="W33" s="88"/>
      <c r="X33" s="90"/>
      <c r="Y33" s="108"/>
    </row>
    <row r="34" spans="1:25" ht="16.5" customHeight="1">
      <c r="A34" s="105"/>
      <c r="B34" s="105"/>
      <c r="C34" s="107"/>
      <c r="D34" s="105"/>
      <c r="E34" s="105"/>
      <c r="F34" s="90"/>
      <c r="G34" s="88"/>
      <c r="H34" s="90"/>
      <c r="I34" s="88"/>
      <c r="J34" s="90"/>
      <c r="K34" s="88"/>
      <c r="L34" s="90"/>
      <c r="M34" s="88"/>
      <c r="N34" s="90"/>
      <c r="O34" s="88"/>
      <c r="P34" s="90"/>
      <c r="Q34" s="88"/>
      <c r="R34" s="90"/>
      <c r="S34" s="88"/>
      <c r="T34" s="90"/>
      <c r="U34" s="88"/>
      <c r="V34" s="90"/>
      <c r="W34" s="88"/>
      <c r="X34" s="90"/>
      <c r="Y34" s="108"/>
    </row>
    <row r="35" spans="1:25" ht="16.5" customHeight="1">
      <c r="A35" s="105"/>
      <c r="B35" s="105"/>
      <c r="C35" s="107"/>
      <c r="D35" s="105"/>
      <c r="E35" s="105"/>
      <c r="F35" s="90"/>
      <c r="G35" s="88"/>
      <c r="H35" s="90"/>
      <c r="I35" s="88"/>
      <c r="J35" s="90"/>
      <c r="K35" s="88"/>
      <c r="L35" s="90"/>
      <c r="M35" s="88"/>
      <c r="N35" s="90"/>
      <c r="O35" s="88"/>
      <c r="P35" s="90"/>
      <c r="Q35" s="88"/>
      <c r="R35" s="90"/>
      <c r="S35" s="88"/>
      <c r="T35" s="90"/>
      <c r="U35" s="88"/>
      <c r="V35" s="90"/>
      <c r="W35" s="88"/>
      <c r="X35" s="90"/>
      <c r="Y35" s="108"/>
    </row>
    <row r="36" spans="1:25" ht="16.5" customHeight="1">
      <c r="A36" s="105"/>
      <c r="B36" s="105"/>
      <c r="C36" s="107"/>
      <c r="D36" s="105"/>
      <c r="E36" s="105"/>
      <c r="F36" s="90"/>
      <c r="G36" s="88"/>
      <c r="H36" s="90"/>
      <c r="I36" s="88"/>
      <c r="J36" s="90"/>
      <c r="K36" s="88"/>
      <c r="L36" s="90"/>
      <c r="M36" s="88"/>
      <c r="N36" s="90"/>
      <c r="O36" s="88"/>
      <c r="P36" s="90"/>
      <c r="Q36" s="88"/>
      <c r="R36" s="90"/>
      <c r="S36" s="88"/>
      <c r="T36" s="90"/>
      <c r="U36" s="88"/>
      <c r="V36" s="90"/>
      <c r="W36" s="88"/>
      <c r="X36" s="90"/>
      <c r="Y36" s="108"/>
    </row>
    <row r="37" spans="1:25" ht="16.5" customHeight="1">
      <c r="A37" s="105"/>
      <c r="B37" s="105"/>
      <c r="C37" s="107"/>
      <c r="D37" s="105"/>
      <c r="E37" s="105"/>
      <c r="F37" s="90"/>
      <c r="G37" s="88"/>
      <c r="H37" s="90"/>
      <c r="I37" s="88"/>
      <c r="J37" s="90"/>
      <c r="K37" s="88"/>
      <c r="L37" s="90"/>
      <c r="M37" s="88"/>
      <c r="N37" s="90"/>
      <c r="O37" s="88"/>
      <c r="P37" s="90"/>
      <c r="Q37" s="88"/>
      <c r="R37" s="90"/>
      <c r="S37" s="88"/>
      <c r="T37" s="90"/>
      <c r="U37" s="88"/>
      <c r="V37" s="90"/>
      <c r="W37" s="88"/>
      <c r="X37" s="90"/>
      <c r="Y37" s="108"/>
    </row>
    <row r="38" spans="1:25" ht="16.5" customHeight="1">
      <c r="A38" s="105"/>
      <c r="B38" s="105"/>
      <c r="C38" s="107"/>
      <c r="D38" s="105"/>
      <c r="E38" s="105"/>
      <c r="F38" s="90"/>
      <c r="G38" s="88"/>
      <c r="H38" s="90"/>
      <c r="I38" s="88"/>
      <c r="J38" s="90"/>
      <c r="K38" s="88"/>
      <c r="L38" s="90"/>
      <c r="M38" s="88"/>
      <c r="N38" s="90"/>
      <c r="O38" s="88"/>
      <c r="P38" s="90"/>
      <c r="Q38" s="88"/>
      <c r="R38" s="90"/>
      <c r="S38" s="88"/>
      <c r="T38" s="90"/>
      <c r="U38" s="88"/>
      <c r="V38" s="90"/>
      <c r="W38" s="88"/>
      <c r="X38" s="90"/>
      <c r="Y38" s="108"/>
    </row>
    <row r="39" spans="1:25" ht="16.5" customHeight="1">
      <c r="A39" s="105"/>
      <c r="B39" s="105"/>
      <c r="C39" s="107"/>
      <c r="D39" s="105"/>
      <c r="E39" s="105"/>
      <c r="F39" s="90"/>
      <c r="G39" s="88"/>
      <c r="H39" s="90"/>
      <c r="I39" s="88"/>
      <c r="J39" s="90"/>
      <c r="K39" s="88"/>
      <c r="L39" s="90"/>
      <c r="M39" s="88"/>
      <c r="N39" s="90"/>
      <c r="O39" s="88"/>
      <c r="P39" s="90"/>
      <c r="Q39" s="88"/>
      <c r="R39" s="90"/>
      <c r="S39" s="88"/>
      <c r="T39" s="90"/>
      <c r="U39" s="88"/>
      <c r="V39" s="90"/>
      <c r="W39" s="88"/>
      <c r="X39" s="90"/>
      <c r="Y39" s="108"/>
    </row>
    <row r="40" spans="1:25" ht="16.5" customHeight="1">
      <c r="A40" s="105"/>
      <c r="B40" s="105"/>
      <c r="C40" s="107"/>
      <c r="D40" s="105"/>
      <c r="E40" s="105"/>
      <c r="F40" s="90"/>
      <c r="G40" s="88"/>
      <c r="H40" s="90"/>
      <c r="I40" s="88"/>
      <c r="J40" s="90"/>
      <c r="K40" s="88"/>
      <c r="L40" s="90"/>
      <c r="M40" s="88"/>
      <c r="N40" s="90"/>
      <c r="O40" s="88"/>
      <c r="P40" s="90"/>
      <c r="Q40" s="88"/>
      <c r="R40" s="90"/>
      <c r="S40" s="88"/>
      <c r="T40" s="90"/>
      <c r="U40" s="88"/>
      <c r="V40" s="90"/>
      <c r="W40" s="88"/>
      <c r="X40" s="90"/>
      <c r="Y40" s="108"/>
    </row>
    <row r="41" spans="1:25" ht="16.5" customHeight="1">
      <c r="A41" s="105"/>
      <c r="B41" s="105"/>
      <c r="C41" s="107"/>
      <c r="D41" s="105"/>
      <c r="E41" s="105"/>
      <c r="F41" s="90"/>
      <c r="G41" s="88"/>
      <c r="H41" s="90"/>
      <c r="I41" s="88"/>
      <c r="J41" s="90"/>
      <c r="K41" s="88"/>
      <c r="L41" s="90"/>
      <c r="M41" s="88"/>
      <c r="N41" s="90"/>
      <c r="O41" s="88"/>
      <c r="P41" s="90"/>
      <c r="Q41" s="88"/>
      <c r="R41" s="90"/>
      <c r="S41" s="88"/>
      <c r="T41" s="90"/>
      <c r="U41" s="88"/>
      <c r="V41" s="90"/>
      <c r="W41" s="88"/>
      <c r="X41" s="90"/>
      <c r="Y41" s="108"/>
    </row>
    <row r="42" spans="1:25" ht="16.5" customHeight="1">
      <c r="A42" s="105"/>
      <c r="B42" s="105"/>
      <c r="C42" s="107"/>
      <c r="D42" s="105"/>
      <c r="E42" s="105"/>
      <c r="F42" s="90"/>
      <c r="G42" s="88"/>
      <c r="H42" s="90"/>
      <c r="I42" s="88"/>
      <c r="J42" s="90"/>
      <c r="K42" s="88"/>
      <c r="L42" s="90"/>
      <c r="M42" s="88"/>
      <c r="N42" s="90"/>
      <c r="O42" s="88"/>
      <c r="P42" s="90"/>
      <c r="Q42" s="88"/>
      <c r="R42" s="90"/>
      <c r="S42" s="88"/>
      <c r="T42" s="90"/>
      <c r="U42" s="88"/>
      <c r="V42" s="90"/>
      <c r="W42" s="88"/>
      <c r="X42" s="90"/>
      <c r="Y42" s="108"/>
    </row>
    <row r="43" spans="1:25" ht="16.5" customHeight="1">
      <c r="A43" s="105"/>
      <c r="B43" s="105"/>
      <c r="C43" s="107"/>
      <c r="D43" s="105"/>
      <c r="E43" s="105"/>
      <c r="F43" s="90"/>
      <c r="G43" s="88"/>
      <c r="H43" s="90"/>
      <c r="I43" s="88"/>
      <c r="J43" s="90"/>
      <c r="K43" s="88"/>
      <c r="L43" s="90"/>
      <c r="M43" s="88"/>
      <c r="N43" s="90"/>
      <c r="O43" s="88"/>
      <c r="P43" s="90"/>
      <c r="Q43" s="88"/>
      <c r="R43" s="90"/>
      <c r="S43" s="88"/>
      <c r="T43" s="90"/>
      <c r="U43" s="88"/>
      <c r="V43" s="90"/>
      <c r="W43" s="88"/>
      <c r="X43" s="90"/>
      <c r="Y43" s="108"/>
    </row>
    <row r="44" spans="1:25" ht="16.5" customHeight="1">
      <c r="A44" s="105"/>
      <c r="B44" s="105"/>
      <c r="C44" s="107"/>
      <c r="D44" s="105"/>
      <c r="E44" s="105"/>
      <c r="F44" s="90"/>
      <c r="G44" s="88"/>
      <c r="H44" s="90"/>
      <c r="I44" s="88"/>
      <c r="J44" s="90"/>
      <c r="K44" s="88"/>
      <c r="L44" s="90"/>
      <c r="M44" s="88"/>
      <c r="N44" s="90"/>
      <c r="O44" s="88"/>
      <c r="P44" s="90"/>
      <c r="Q44" s="88"/>
      <c r="R44" s="90"/>
      <c r="S44" s="88"/>
      <c r="T44" s="90"/>
      <c r="U44" s="88"/>
      <c r="V44" s="90"/>
      <c r="W44" s="88"/>
      <c r="X44" s="90"/>
      <c r="Y44" s="108"/>
    </row>
    <row r="45" spans="1:25" ht="16.5" customHeight="1">
      <c r="A45" s="105"/>
      <c r="B45" s="105"/>
      <c r="C45" s="107"/>
      <c r="D45" s="105"/>
      <c r="E45" s="105"/>
      <c r="F45" s="90"/>
      <c r="G45" s="88"/>
      <c r="H45" s="90"/>
      <c r="I45" s="88"/>
      <c r="J45" s="90"/>
      <c r="K45" s="88"/>
      <c r="L45" s="90"/>
      <c r="M45" s="88"/>
      <c r="N45" s="90"/>
      <c r="O45" s="88"/>
      <c r="P45" s="90"/>
      <c r="Q45" s="88"/>
      <c r="R45" s="90"/>
      <c r="S45" s="88"/>
      <c r="T45" s="90"/>
      <c r="U45" s="88"/>
      <c r="V45" s="90"/>
      <c r="W45" s="88"/>
      <c r="X45" s="90"/>
      <c r="Y45" s="108"/>
    </row>
    <row r="46" spans="1:25" ht="16.5" customHeight="1">
      <c r="A46" s="105"/>
      <c r="B46" s="105"/>
      <c r="C46" s="107"/>
      <c r="D46" s="105"/>
      <c r="E46" s="105"/>
      <c r="F46" s="90"/>
      <c r="G46" s="88"/>
      <c r="H46" s="90"/>
      <c r="I46" s="90"/>
      <c r="J46" s="90"/>
      <c r="K46" s="90"/>
      <c r="L46" s="90"/>
      <c r="M46" s="90"/>
      <c r="N46" s="90"/>
      <c r="O46" s="90"/>
      <c r="P46" s="90"/>
      <c r="Q46" s="90"/>
      <c r="R46" s="90"/>
      <c r="S46" s="90"/>
      <c r="T46" s="90"/>
      <c r="U46" s="90"/>
      <c r="V46" s="90"/>
      <c r="W46" s="90"/>
      <c r="X46" s="90"/>
      <c r="Y46" s="108"/>
    </row>
    <row r="47" spans="1:25" ht="21.95" customHeight="1">
      <c r="A47" s="36" t="str">
        <f>'8'!A40</f>
        <v>The condensed notes to the interim financial information are an integral part of these interim financial information.</v>
      </c>
      <c r="B47" s="37"/>
      <c r="C47" s="38"/>
      <c r="D47" s="38"/>
      <c r="E47" s="38"/>
      <c r="F47" s="40"/>
      <c r="G47" s="41"/>
      <c r="H47" s="40"/>
      <c r="I47" s="40"/>
      <c r="J47" s="40"/>
      <c r="K47" s="42"/>
      <c r="L47" s="40"/>
      <c r="M47" s="127"/>
      <c r="N47" s="98"/>
      <c r="O47" s="98"/>
      <c r="P47" s="98"/>
      <c r="Q47" s="98"/>
      <c r="R47" s="40"/>
      <c r="S47" s="40"/>
      <c r="T47" s="40"/>
      <c r="U47" s="42"/>
      <c r="V47" s="40"/>
      <c r="W47" s="127"/>
      <c r="X47" s="98"/>
      <c r="Y47" s="46"/>
    </row>
    <row r="48" spans="1:25" ht="16.5" customHeight="1">
      <c r="A48" s="105"/>
      <c r="B48" s="105"/>
      <c r="C48" s="107"/>
      <c r="D48" s="105"/>
      <c r="E48" s="105"/>
      <c r="F48" s="90"/>
      <c r="G48" s="88"/>
      <c r="H48" s="90"/>
      <c r="I48" s="88"/>
      <c r="J48" s="90"/>
      <c r="K48" s="88"/>
      <c r="L48" s="90"/>
      <c r="M48" s="88"/>
      <c r="N48" s="90"/>
      <c r="O48" s="88"/>
      <c r="P48" s="90"/>
      <c r="Q48" s="88"/>
      <c r="R48" s="90"/>
      <c r="S48" s="88"/>
      <c r="T48" s="90"/>
      <c r="U48" s="88"/>
      <c r="V48" s="90"/>
      <c r="W48" s="88"/>
      <c r="X48" s="90"/>
      <c r="Y48" s="108"/>
    </row>
    <row r="49" spans="1:25" ht="16.5" customHeight="1">
      <c r="A49" s="105"/>
      <c r="B49" s="105"/>
      <c r="C49" s="107"/>
      <c r="D49" s="105"/>
      <c r="E49" s="105"/>
      <c r="F49" s="90"/>
      <c r="G49" s="88"/>
      <c r="H49" s="90"/>
      <c r="I49" s="88"/>
      <c r="J49" s="90"/>
      <c r="K49" s="88"/>
      <c r="L49" s="90"/>
      <c r="M49" s="88"/>
      <c r="N49" s="90"/>
      <c r="O49" s="88"/>
      <c r="P49" s="90"/>
      <c r="Q49" s="88"/>
      <c r="R49" s="90"/>
      <c r="S49" s="88"/>
      <c r="T49" s="90"/>
      <c r="U49" s="88"/>
      <c r="V49" s="90"/>
      <c r="W49" s="88"/>
      <c r="X49" s="90"/>
      <c r="Y49" s="108"/>
    </row>
    <row r="50" spans="1:25" ht="16.5" customHeight="1">
      <c r="A50" s="105"/>
      <c r="B50" s="105"/>
      <c r="C50" s="107"/>
      <c r="D50" s="105"/>
      <c r="E50" s="105"/>
      <c r="F50" s="90"/>
      <c r="G50" s="88"/>
      <c r="H50" s="90"/>
      <c r="I50" s="88"/>
      <c r="J50" s="90"/>
      <c r="K50" s="88"/>
      <c r="L50" s="90"/>
      <c r="M50" s="88"/>
      <c r="N50" s="90"/>
      <c r="O50" s="88"/>
      <c r="P50" s="90"/>
      <c r="Q50" s="88"/>
      <c r="R50" s="90"/>
      <c r="S50" s="88"/>
      <c r="T50" s="90"/>
      <c r="U50" s="88"/>
      <c r="V50" s="90"/>
      <c r="W50" s="88"/>
      <c r="X50" s="90"/>
      <c r="Y50" s="108"/>
    </row>
    <row r="51" spans="1:25" ht="16.5" customHeight="1">
      <c r="A51" s="105"/>
      <c r="B51" s="105"/>
      <c r="C51" s="107"/>
      <c r="D51" s="105"/>
      <c r="E51" s="105"/>
      <c r="F51" s="90"/>
      <c r="G51" s="88"/>
      <c r="H51" s="90"/>
      <c r="I51" s="88"/>
      <c r="J51" s="90"/>
      <c r="K51" s="88"/>
      <c r="L51" s="90"/>
      <c r="M51" s="88"/>
      <c r="N51" s="90"/>
      <c r="O51" s="88"/>
      <c r="P51" s="90"/>
      <c r="Q51" s="88"/>
      <c r="R51" s="90"/>
      <c r="S51" s="88"/>
      <c r="T51" s="90"/>
      <c r="U51" s="88"/>
      <c r="V51" s="90"/>
      <c r="W51" s="88"/>
      <c r="X51" s="90"/>
      <c r="Y51" s="108"/>
    </row>
    <row r="52" spans="1:25" ht="16.5" customHeight="1">
      <c r="A52" s="105"/>
      <c r="B52" s="105"/>
      <c r="C52" s="107"/>
      <c r="D52" s="105"/>
      <c r="E52" s="105"/>
      <c r="F52" s="90"/>
      <c r="G52" s="88"/>
      <c r="H52" s="90"/>
      <c r="I52" s="88"/>
      <c r="J52" s="90"/>
      <c r="K52" s="88"/>
      <c r="L52" s="90"/>
      <c r="M52" s="88"/>
      <c r="N52" s="90"/>
      <c r="O52" s="88"/>
      <c r="P52" s="90"/>
      <c r="Q52" s="88"/>
      <c r="R52" s="90"/>
      <c r="S52" s="88"/>
      <c r="T52" s="90"/>
      <c r="U52" s="88"/>
      <c r="V52" s="90"/>
      <c r="W52" s="88"/>
      <c r="X52" s="90"/>
      <c r="Y52" s="108"/>
    </row>
    <row r="53" spans="1:25" ht="16.5" customHeight="1">
      <c r="A53" s="105"/>
      <c r="B53" s="105"/>
      <c r="C53" s="107"/>
      <c r="D53" s="105"/>
      <c r="E53" s="105"/>
      <c r="F53" s="90"/>
      <c r="G53" s="88"/>
      <c r="H53" s="90"/>
      <c r="I53" s="88"/>
      <c r="J53" s="90"/>
      <c r="K53" s="88"/>
      <c r="L53" s="90"/>
      <c r="M53" s="88"/>
      <c r="N53" s="90"/>
      <c r="O53" s="88"/>
      <c r="P53" s="90"/>
      <c r="Q53" s="88"/>
      <c r="R53" s="90"/>
      <c r="S53" s="88"/>
      <c r="T53" s="90"/>
      <c r="U53" s="88"/>
      <c r="V53" s="90"/>
      <c r="W53" s="88"/>
      <c r="X53" s="90"/>
      <c r="Y53" s="108"/>
    </row>
    <row r="54" spans="1:25" ht="16.5" customHeight="1">
      <c r="A54" s="105"/>
      <c r="B54" s="105"/>
      <c r="C54" s="107"/>
      <c r="D54" s="105"/>
      <c r="E54" s="105"/>
      <c r="F54" s="90"/>
      <c r="G54" s="88"/>
      <c r="H54" s="90"/>
      <c r="I54" s="88"/>
      <c r="J54" s="90"/>
      <c r="K54" s="88"/>
      <c r="L54" s="90"/>
      <c r="M54" s="88"/>
      <c r="N54" s="90"/>
      <c r="O54" s="88"/>
      <c r="P54" s="90"/>
      <c r="Q54" s="88"/>
      <c r="R54" s="90"/>
      <c r="S54" s="88"/>
      <c r="T54" s="90"/>
      <c r="U54" s="88"/>
      <c r="V54" s="90"/>
      <c r="W54" s="88"/>
      <c r="X54" s="90"/>
      <c r="Y54" s="108"/>
    </row>
    <row r="55" spans="1:25" ht="16.5" customHeight="1">
      <c r="A55" s="105"/>
      <c r="B55" s="105"/>
      <c r="C55" s="107"/>
      <c r="D55" s="105"/>
      <c r="E55" s="105"/>
      <c r="F55" s="90"/>
      <c r="G55" s="88"/>
      <c r="H55" s="90"/>
      <c r="I55" s="88"/>
      <c r="J55" s="90"/>
      <c r="K55" s="88"/>
      <c r="L55" s="90"/>
      <c r="M55" s="88"/>
      <c r="N55" s="90"/>
      <c r="O55" s="88"/>
      <c r="P55" s="90"/>
      <c r="Q55" s="88"/>
      <c r="R55" s="90"/>
      <c r="S55" s="88"/>
      <c r="T55" s="90"/>
      <c r="U55" s="88"/>
      <c r="V55" s="90"/>
      <c r="W55" s="88"/>
      <c r="X55" s="90"/>
      <c r="Y55" s="108"/>
    </row>
    <row r="56" spans="1:25" ht="16.5" hidden="1" customHeight="1">
      <c r="A56" s="105"/>
      <c r="B56" s="105"/>
      <c r="C56" s="107"/>
      <c r="D56" s="105"/>
      <c r="E56" s="105"/>
      <c r="F56" s="90"/>
      <c r="G56" s="88"/>
      <c r="H56" s="90"/>
      <c r="I56" s="88"/>
      <c r="J56" s="90"/>
      <c r="K56" s="88"/>
      <c r="L56" s="90"/>
      <c r="M56" s="88"/>
      <c r="N56" s="90"/>
      <c r="O56" s="88"/>
      <c r="P56" s="90"/>
      <c r="Q56" s="88"/>
      <c r="R56" s="90"/>
      <c r="S56" s="88"/>
      <c r="T56" s="90"/>
      <c r="U56" s="88"/>
      <c r="V56" s="90"/>
      <c r="W56" s="88"/>
      <c r="X56" s="90"/>
      <c r="Y56" s="108"/>
    </row>
    <row r="57" spans="1:25" ht="16.5" hidden="1" customHeight="1">
      <c r="A57" s="105"/>
      <c r="B57" s="105"/>
      <c r="C57" s="107"/>
      <c r="D57" s="105"/>
      <c r="E57" s="105"/>
      <c r="F57" s="124"/>
      <c r="G57" s="88"/>
      <c r="H57" s="124"/>
      <c r="I57" s="88"/>
      <c r="J57" s="124"/>
      <c r="K57" s="88"/>
      <c r="L57" s="124"/>
      <c r="M57" s="88"/>
      <c r="N57" s="124"/>
      <c r="O57" s="88"/>
      <c r="P57" s="124"/>
      <c r="Q57" s="88"/>
      <c r="R57" s="124"/>
      <c r="S57" s="88"/>
      <c r="T57" s="124"/>
      <c r="U57" s="88"/>
      <c r="V57" s="124"/>
      <c r="W57" s="88"/>
      <c r="X57" s="124"/>
      <c r="Y57" s="108"/>
    </row>
    <row r="58" spans="1:25" ht="16.5" hidden="1" customHeight="1">
      <c r="A58" s="82"/>
      <c r="B58" s="82"/>
      <c r="C58" s="82"/>
      <c r="D58" s="82"/>
      <c r="E58" s="82"/>
      <c r="F58" s="88"/>
      <c r="G58" s="88"/>
      <c r="H58" s="142" t="s">
        <v>130</v>
      </c>
      <c r="I58" s="142"/>
      <c r="J58" s="142">
        <v>908672126.25999999</v>
      </c>
      <c r="K58" s="142"/>
      <c r="L58" s="142">
        <v>9510879525.6100006</v>
      </c>
      <c r="M58" s="88"/>
      <c r="N58" s="88"/>
      <c r="O58" s="88"/>
      <c r="P58" s="88"/>
      <c r="Q58" s="88"/>
      <c r="R58" s="88"/>
      <c r="S58" s="88"/>
      <c r="T58" s="142" t="s">
        <v>130</v>
      </c>
      <c r="U58" s="88"/>
      <c r="V58" s="142">
        <v>320137682.47000003</v>
      </c>
      <c r="W58" s="88"/>
      <c r="X58" s="88"/>
      <c r="Y58" s="82"/>
    </row>
    <row r="59" spans="1:25" ht="16.5" hidden="1" customHeight="1">
      <c r="A59" s="82"/>
      <c r="B59" s="82"/>
      <c r="C59" s="82"/>
      <c r="D59" s="82"/>
      <c r="E59" s="82"/>
      <c r="F59" s="88"/>
      <c r="G59" s="88"/>
      <c r="H59" s="88"/>
      <c r="I59" s="88"/>
      <c r="J59" s="91">
        <f>+J67</f>
        <v>600000000</v>
      </c>
      <c r="K59" s="88"/>
      <c r="L59" s="88"/>
      <c r="M59" s="88"/>
      <c r="N59" s="88"/>
      <c r="O59" s="88"/>
      <c r="P59" s="88"/>
      <c r="Q59" s="88"/>
      <c r="R59" s="88"/>
      <c r="S59" s="88"/>
      <c r="T59" s="88"/>
      <c r="U59" s="88"/>
      <c r="V59" s="88"/>
      <c r="W59" s="88"/>
      <c r="X59" s="88"/>
      <c r="Y59" s="82"/>
    </row>
    <row r="60" spans="1:25" ht="16.5" hidden="1" customHeight="1">
      <c r="A60" s="82"/>
      <c r="B60" s="82"/>
      <c r="C60" s="82"/>
      <c r="D60" s="82"/>
      <c r="E60" s="82"/>
      <c r="F60" s="88"/>
      <c r="G60" s="88"/>
      <c r="H60" s="88" t="s">
        <v>131</v>
      </c>
      <c r="I60" s="88"/>
      <c r="J60" s="88">
        <f>+J58-J59</f>
        <v>308672126.25999999</v>
      </c>
      <c r="K60" s="88"/>
      <c r="L60" s="88"/>
      <c r="M60" s="88"/>
      <c r="N60" s="88"/>
      <c r="O60" s="88"/>
      <c r="P60" s="88"/>
      <c r="Q60" s="88"/>
      <c r="R60" s="88"/>
      <c r="S60" s="88"/>
      <c r="T60" s="88"/>
      <c r="U60" s="88"/>
      <c r="V60" s="90"/>
      <c r="W60" s="88"/>
      <c r="X60" s="88"/>
      <c r="Y60" s="82"/>
    </row>
    <row r="61" spans="1:25" ht="16.5" hidden="1" customHeight="1">
      <c r="A61" s="82"/>
      <c r="B61" s="82"/>
      <c r="C61" s="82"/>
      <c r="D61" s="82"/>
      <c r="E61" s="82"/>
      <c r="F61" s="88"/>
      <c r="G61" s="88"/>
      <c r="H61" s="88" t="s">
        <v>132</v>
      </c>
      <c r="I61" s="88"/>
      <c r="J61" s="88">
        <f>-14319999.75</f>
        <v>-14319999.75</v>
      </c>
      <c r="K61" s="88"/>
      <c r="L61" s="91">
        <f>+J62</f>
        <v>294352126.50999999</v>
      </c>
      <c r="M61" s="88"/>
      <c r="N61" s="88"/>
      <c r="O61" s="88"/>
      <c r="P61" s="88"/>
      <c r="Q61" s="88"/>
      <c r="R61" s="88"/>
      <c r="S61" s="88"/>
      <c r="T61" s="88" t="s">
        <v>132</v>
      </c>
      <c r="U61" s="88"/>
      <c r="V61" s="91">
        <f>-J61</f>
        <v>14319999.75</v>
      </c>
      <c r="W61" s="88"/>
      <c r="X61" s="88"/>
      <c r="Y61" s="82"/>
    </row>
    <row r="62" spans="1:25" ht="16.5" hidden="1" customHeight="1" thickBot="1">
      <c r="A62" s="82"/>
      <c r="B62" s="82"/>
      <c r="C62" s="82"/>
      <c r="D62" s="82"/>
      <c r="E62" s="82"/>
      <c r="F62" s="88"/>
      <c r="G62" s="88"/>
      <c r="H62" s="88"/>
      <c r="I62" s="88"/>
      <c r="J62" s="143">
        <f>+J60+J61</f>
        <v>294352126.50999999</v>
      </c>
      <c r="K62" s="88"/>
      <c r="L62" s="90">
        <f>SUM(L58:L61)</f>
        <v>9805231652.1200008</v>
      </c>
      <c r="M62" s="88"/>
      <c r="N62" s="88"/>
      <c r="O62" s="88"/>
      <c r="P62" s="88"/>
      <c r="Q62" s="88"/>
      <c r="R62" s="88"/>
      <c r="S62" s="88"/>
      <c r="T62" s="88"/>
      <c r="U62" s="88"/>
      <c r="V62" s="90">
        <f>+V58+V61</f>
        <v>334457682.22000003</v>
      </c>
      <c r="W62" s="88"/>
      <c r="X62" s="88">
        <f>+V15-V62</f>
        <v>-11462763.220000029</v>
      </c>
      <c r="Y62" s="82"/>
    </row>
    <row r="63" spans="1:25" ht="16.5" hidden="1" customHeight="1" thickTop="1">
      <c r="A63" s="82"/>
      <c r="B63" s="82"/>
      <c r="C63" s="82"/>
      <c r="D63" s="82"/>
      <c r="E63" s="82"/>
      <c r="F63" s="88"/>
      <c r="G63" s="88"/>
      <c r="H63" s="88" t="s">
        <v>133</v>
      </c>
      <c r="I63" s="88"/>
      <c r="J63" s="88">
        <v>0</v>
      </c>
      <c r="K63" s="88"/>
      <c r="L63" s="88">
        <f>+J63</f>
        <v>0</v>
      </c>
      <c r="M63" s="88"/>
      <c r="N63" s="88"/>
      <c r="O63" s="88"/>
      <c r="P63" s="88"/>
      <c r="Q63" s="88"/>
      <c r="R63" s="88"/>
      <c r="S63" s="88"/>
      <c r="T63" s="88"/>
      <c r="U63" s="88"/>
      <c r="V63" s="88"/>
      <c r="W63" s="88"/>
      <c r="X63" s="88"/>
      <c r="Y63" s="82"/>
    </row>
    <row r="64" spans="1:25" ht="16.5" hidden="1" customHeight="1" thickBot="1">
      <c r="A64" s="82"/>
      <c r="B64" s="82"/>
      <c r="C64" s="82"/>
      <c r="D64" s="82"/>
      <c r="E64" s="82"/>
      <c r="F64" s="88"/>
      <c r="G64" s="88"/>
      <c r="H64" s="88"/>
      <c r="I64" s="88"/>
      <c r="J64" s="88"/>
      <c r="K64" s="88"/>
      <c r="L64" s="143">
        <f>SUM(L62:L63)</f>
        <v>9805231652.1200008</v>
      </c>
      <c r="M64" s="88"/>
      <c r="N64" s="88"/>
      <c r="O64" s="88"/>
      <c r="P64" s="88"/>
      <c r="Q64" s="88"/>
      <c r="R64" s="88"/>
      <c r="S64" s="88"/>
      <c r="T64" s="88"/>
      <c r="U64" s="88"/>
      <c r="V64" s="143">
        <f>SUM(V62:V63)</f>
        <v>334457682.22000003</v>
      </c>
      <c r="W64" s="88"/>
      <c r="X64" s="88"/>
      <c r="Y64" s="82"/>
    </row>
    <row r="65" spans="1:25" ht="16.5" hidden="1" customHeight="1" thickTop="1">
      <c r="A65" s="82"/>
      <c r="B65" s="82"/>
      <c r="C65" s="82"/>
      <c r="D65" s="82"/>
      <c r="E65" s="82"/>
      <c r="F65" s="88"/>
      <c r="G65" s="88"/>
      <c r="H65" s="88"/>
      <c r="I65" s="88"/>
      <c r="J65" s="88"/>
      <c r="K65" s="88"/>
      <c r="L65" s="88" t="e">
        <f>+#REF!-L64</f>
        <v>#REF!</v>
      </c>
      <c r="M65" s="88"/>
      <c r="N65" s="88"/>
      <c r="O65" s="88"/>
      <c r="P65" s="88"/>
      <c r="Q65" s="88"/>
      <c r="R65" s="88"/>
      <c r="S65" s="88"/>
      <c r="T65" s="88"/>
      <c r="U65" s="88"/>
      <c r="V65" s="88" t="e">
        <f>+#REF!-V62</f>
        <v>#REF!</v>
      </c>
      <c r="W65" s="88"/>
      <c r="X65" s="88"/>
      <c r="Y65" s="82"/>
    </row>
    <row r="66" spans="1:25" ht="16.5" hidden="1" customHeight="1">
      <c r="A66" s="109"/>
      <c r="B66" s="109"/>
      <c r="C66" s="109"/>
      <c r="D66" s="109"/>
      <c r="E66" s="109"/>
      <c r="F66" s="88"/>
      <c r="G66" s="88"/>
      <c r="H66" s="144" t="s">
        <v>134</v>
      </c>
      <c r="I66" s="144"/>
      <c r="J66" s="144">
        <v>908672126.25999999</v>
      </c>
      <c r="K66" s="144"/>
      <c r="L66" s="144">
        <v>9510879525.6100006</v>
      </c>
      <c r="M66" s="88"/>
      <c r="N66" s="88"/>
      <c r="O66" s="88"/>
      <c r="P66" s="88"/>
      <c r="Q66" s="88"/>
      <c r="R66" s="88"/>
      <c r="S66" s="88"/>
      <c r="T66" s="144" t="s">
        <v>134</v>
      </c>
      <c r="U66" s="88"/>
      <c r="V66" s="144">
        <v>320137682.47000015</v>
      </c>
      <c r="W66" s="88"/>
      <c r="X66" s="88"/>
      <c r="Y66" s="109"/>
    </row>
    <row r="67" spans="1:25" ht="16.5" hidden="1" customHeight="1">
      <c r="A67" s="82"/>
      <c r="B67" s="82"/>
      <c r="C67" s="82"/>
      <c r="D67" s="82"/>
      <c r="E67" s="82"/>
      <c r="F67" s="88"/>
      <c r="G67" s="88"/>
      <c r="H67" s="88"/>
      <c r="I67" s="88"/>
      <c r="J67" s="91">
        <v>600000000</v>
      </c>
      <c r="K67" s="88"/>
      <c r="L67" s="88"/>
      <c r="M67" s="88"/>
      <c r="N67" s="88"/>
      <c r="O67" s="88"/>
      <c r="P67" s="88"/>
      <c r="Q67" s="88"/>
      <c r="R67" s="88"/>
      <c r="S67" s="88"/>
      <c r="T67" s="88"/>
      <c r="U67" s="88"/>
      <c r="V67" s="88"/>
      <c r="W67" s="88"/>
      <c r="X67" s="88"/>
      <c r="Y67" s="82"/>
    </row>
    <row r="68" spans="1:25" ht="16.5" hidden="1" customHeight="1">
      <c r="A68" s="82"/>
      <c r="B68" s="82"/>
      <c r="C68" s="82"/>
      <c r="D68" s="82"/>
      <c r="E68" s="82"/>
      <c r="F68" s="88"/>
      <c r="G68" s="88"/>
      <c r="H68" s="88" t="s">
        <v>131</v>
      </c>
      <c r="I68" s="88"/>
      <c r="J68" s="88">
        <f>+J66-J67</f>
        <v>308672126.25999999</v>
      </c>
      <c r="K68" s="88"/>
      <c r="L68" s="88"/>
      <c r="M68" s="88"/>
      <c r="N68" s="88"/>
      <c r="O68" s="88"/>
      <c r="P68" s="88"/>
      <c r="Q68" s="88"/>
      <c r="R68" s="88"/>
      <c r="S68" s="88"/>
      <c r="T68" s="88"/>
      <c r="U68" s="88"/>
      <c r="V68" s="90"/>
      <c r="W68" s="88"/>
      <c r="X68" s="88"/>
      <c r="Y68" s="82"/>
    </row>
    <row r="69" spans="1:25" ht="16.5" hidden="1" customHeight="1">
      <c r="A69" s="82"/>
      <c r="B69" s="82"/>
      <c r="C69" s="82"/>
      <c r="D69" s="82"/>
      <c r="E69" s="82"/>
      <c r="F69" s="88"/>
      <c r="G69" s="88"/>
      <c r="H69" s="88" t="s">
        <v>132</v>
      </c>
      <c r="I69" s="88"/>
      <c r="J69" s="88">
        <f>+J61</f>
        <v>-14319999.75</v>
      </c>
      <c r="K69" s="88"/>
      <c r="L69" s="91">
        <f>+J70</f>
        <v>294352126.50999999</v>
      </c>
      <c r="M69" s="88">
        <v>35800000</v>
      </c>
      <c r="N69" s="88"/>
      <c r="O69" s="88"/>
      <c r="P69" s="88"/>
      <c r="Q69" s="88"/>
      <c r="R69" s="88"/>
      <c r="S69" s="88"/>
      <c r="T69" s="88" t="s">
        <v>132</v>
      </c>
      <c r="U69" s="88"/>
      <c r="V69" s="90">
        <f>-J69</f>
        <v>14319999.75</v>
      </c>
      <c r="W69" s="88"/>
      <c r="X69" s="88"/>
      <c r="Y69" s="82"/>
    </row>
    <row r="70" spans="1:25" ht="16.5" hidden="1" customHeight="1" thickBot="1">
      <c r="A70" s="82"/>
      <c r="B70" s="82"/>
      <c r="C70" s="82"/>
      <c r="D70" s="82"/>
      <c r="E70" s="82"/>
      <c r="F70" s="88"/>
      <c r="G70" s="88"/>
      <c r="H70" s="88"/>
      <c r="I70" s="88"/>
      <c r="J70" s="143">
        <f>+J68+J69</f>
        <v>294352126.50999999</v>
      </c>
      <c r="K70" s="88"/>
      <c r="L70" s="90">
        <f>SUM(L66:L69)</f>
        <v>9805231652.1200008</v>
      </c>
      <c r="M70" s="88"/>
      <c r="N70" s="88"/>
      <c r="O70" s="88"/>
      <c r="P70" s="88"/>
      <c r="Q70" s="88"/>
      <c r="R70" s="88"/>
      <c r="S70" s="88"/>
      <c r="T70" s="88"/>
      <c r="U70" s="88"/>
      <c r="V70" s="141">
        <f>+V66+V69</f>
        <v>334457682.22000015</v>
      </c>
      <c r="W70" s="88"/>
      <c r="X70" s="88"/>
      <c r="Y70" s="82"/>
    </row>
    <row r="71" spans="1:25" ht="16.5" hidden="1" customHeight="1" thickTop="1">
      <c r="A71" s="82"/>
      <c r="B71" s="82"/>
      <c r="C71" s="82"/>
      <c r="D71" s="82"/>
      <c r="E71" s="82"/>
      <c r="F71" s="88"/>
      <c r="G71" s="88"/>
      <c r="H71" s="88" t="s">
        <v>133</v>
      </c>
      <c r="I71" s="88"/>
      <c r="J71" s="88"/>
      <c r="K71" s="88"/>
      <c r="L71" s="88">
        <v>42625550.890000001</v>
      </c>
      <c r="M71" s="88"/>
      <c r="N71" s="88">
        <f>+J63+L71</f>
        <v>42625550.890000001</v>
      </c>
      <c r="O71" s="88"/>
      <c r="P71" s="88"/>
      <c r="Q71" s="88"/>
      <c r="R71" s="88"/>
      <c r="S71" s="88"/>
      <c r="T71" s="88"/>
      <c r="U71" s="88"/>
      <c r="V71" s="88">
        <v>-11462762.810000001</v>
      </c>
      <c r="W71" s="88"/>
      <c r="X71" s="88"/>
      <c r="Y71" s="82"/>
    </row>
    <row r="72" spans="1:25" ht="16.5" hidden="1" customHeight="1" thickBot="1">
      <c r="A72" s="82"/>
      <c r="B72" s="82"/>
      <c r="C72" s="82"/>
      <c r="D72" s="82"/>
      <c r="E72" s="82"/>
      <c r="F72" s="88"/>
      <c r="G72" s="88"/>
      <c r="H72" s="88"/>
      <c r="I72" s="88"/>
      <c r="J72" s="88"/>
      <c r="K72" s="88"/>
      <c r="L72" s="143">
        <f>SUM(L70:L71)</f>
        <v>9847857203.0100002</v>
      </c>
      <c r="M72" s="88"/>
      <c r="N72" s="88"/>
      <c r="O72" s="88"/>
      <c r="P72" s="88"/>
      <c r="Q72" s="88"/>
      <c r="R72" s="88"/>
      <c r="S72" s="88"/>
      <c r="T72" s="88"/>
      <c r="U72" s="88"/>
      <c r="V72" s="143">
        <f>+V70+V71</f>
        <v>322994919.41000015</v>
      </c>
      <c r="W72" s="88"/>
      <c r="X72" s="88"/>
      <c r="Y72" s="82"/>
    </row>
    <row r="73" spans="1:25" ht="16.5" hidden="1" customHeight="1" thickTop="1">
      <c r="A73" s="109"/>
      <c r="B73" s="109"/>
      <c r="C73" s="109"/>
      <c r="D73" s="109"/>
      <c r="E73" s="109"/>
      <c r="F73" s="117"/>
      <c r="G73" s="117"/>
      <c r="H73" s="117"/>
      <c r="I73" s="117"/>
      <c r="J73" s="88"/>
      <c r="K73" s="88"/>
      <c r="L73" s="88">
        <f>+L20-L72</f>
        <v>912538818.98999977</v>
      </c>
      <c r="M73" s="117"/>
      <c r="N73" s="117"/>
      <c r="O73" s="117"/>
      <c r="P73" s="117"/>
      <c r="Q73" s="117"/>
      <c r="R73" s="117"/>
      <c r="S73" s="117"/>
      <c r="T73" s="88"/>
      <c r="U73" s="88"/>
      <c r="V73" s="88">
        <f>+V20-V72</f>
        <v>-22626688.410000145</v>
      </c>
      <c r="W73" s="88"/>
      <c r="X73" s="88"/>
      <c r="Y73" s="109"/>
    </row>
  </sheetData>
  <mergeCells count="3">
    <mergeCell ref="F6:X6"/>
    <mergeCell ref="N7:R7"/>
    <mergeCell ref="J10:L10"/>
  </mergeCells>
  <pageMargins left="0.5" right="0.5" top="0.5" bottom="0.6" header="0.49" footer="0.4"/>
  <pageSetup paperSize="9" scale="70" firstPageNumber="7" fitToHeight="0" orientation="landscape" useFirstPageNumber="1" horizontalDpi="1200" verticalDpi="1200" r:id="rId1"/>
  <headerFooter>
    <oddFooter>&amp;R&amp;"Times New Roman,Regular"&amp;P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topLeftCell="A13" zoomScale="70" zoomScaleNormal="70" workbookViewId="0">
      <selection activeCell="F179" sqref="F179"/>
    </sheetView>
  </sheetViews>
  <sheetFormatPr defaultRowHeight="16.5" customHeight="1"/>
  <cols>
    <col min="1" max="1" width="2.5703125" style="196" customWidth="1"/>
    <col min="2" max="4" width="2.42578125" style="196" customWidth="1"/>
    <col min="5" max="5" width="28.5703125" style="196" customWidth="1"/>
    <col min="6" max="6" width="17.140625" style="196" customWidth="1"/>
    <col min="7" max="7" width="1.5703125" style="196" customWidth="1"/>
    <col min="8" max="8" width="17.140625" style="196" customWidth="1"/>
    <col min="9" max="9" width="1.5703125" style="196" customWidth="1"/>
    <col min="10" max="10" width="17.140625" style="196" customWidth="1"/>
    <col min="11" max="11" width="1.5703125" style="196" customWidth="1"/>
    <col min="12" max="12" width="17.140625" style="196" customWidth="1"/>
    <col min="13" max="13" width="1.5703125" style="196" customWidth="1"/>
    <col min="14" max="14" width="17.140625" style="196" customWidth="1"/>
    <col min="15" max="15" width="1.5703125" style="196" customWidth="1"/>
    <col min="16" max="16" width="17.140625" style="196" customWidth="1"/>
    <col min="17" max="17" width="1.5703125" style="196" customWidth="1"/>
    <col min="18" max="18" width="17.140625" style="196" customWidth="1"/>
    <col min="19" max="23" width="9.140625" style="196" customWidth="1"/>
    <col min="24" max="24" width="9.140625" style="196"/>
    <col min="25" max="27" width="9.140625" style="196" customWidth="1"/>
    <col min="28" max="16384" width="9.140625" style="196"/>
  </cols>
  <sheetData>
    <row r="1" spans="1:18" ht="16.5" customHeight="1">
      <c r="A1" s="134" t="str">
        <f>'FS(E)-PL(Yr)5-6'!A60</f>
        <v xml:space="preserve">Hemaraj Land and Development Public Company Limited and Its Subsidiaries </v>
      </c>
      <c r="B1" s="109"/>
      <c r="C1" s="109"/>
      <c r="D1" s="109"/>
      <c r="E1" s="109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</row>
    <row r="2" spans="1:18" ht="16.5" customHeight="1">
      <c r="A2" s="135" t="s">
        <v>239</v>
      </c>
      <c r="B2" s="109"/>
      <c r="C2" s="110"/>
      <c r="D2" s="110"/>
      <c r="E2" s="110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</row>
    <row r="3" spans="1:18" ht="16.5" customHeight="1">
      <c r="A3" s="136" t="s">
        <v>138</v>
      </c>
      <c r="B3" s="113"/>
      <c r="C3" s="114"/>
      <c r="D3" s="114"/>
      <c r="E3" s="114"/>
      <c r="F3" s="119"/>
      <c r="G3" s="119"/>
      <c r="H3" s="119"/>
      <c r="I3" s="119"/>
      <c r="J3" s="119"/>
      <c r="K3" s="119"/>
      <c r="L3" s="119"/>
      <c r="M3" s="119"/>
      <c r="N3" s="119"/>
      <c r="O3" s="119"/>
      <c r="P3" s="119"/>
      <c r="Q3" s="119"/>
      <c r="R3" s="119"/>
    </row>
    <row r="4" spans="1:18" ht="16.5" customHeight="1">
      <c r="A4" s="115"/>
      <c r="B4" s="111"/>
      <c r="C4" s="116"/>
      <c r="D4" s="116"/>
      <c r="E4" s="116"/>
      <c r="F4" s="120"/>
      <c r="G4" s="120"/>
      <c r="H4" s="120"/>
      <c r="I4" s="120"/>
      <c r="J4" s="120"/>
      <c r="K4" s="120"/>
      <c r="L4" s="120"/>
      <c r="M4" s="120"/>
      <c r="N4" s="120"/>
      <c r="O4" s="120"/>
      <c r="P4" s="120"/>
      <c r="Q4" s="120"/>
      <c r="R4" s="120"/>
    </row>
    <row r="5" spans="1:18" ht="16.5" customHeight="1">
      <c r="A5" s="105"/>
      <c r="B5" s="105"/>
      <c r="C5" s="107"/>
      <c r="D5" s="105"/>
      <c r="E5" s="105"/>
      <c r="F5" s="124"/>
      <c r="G5" s="88"/>
      <c r="H5" s="124"/>
      <c r="I5" s="88"/>
      <c r="J5" s="124"/>
      <c r="K5" s="88"/>
      <c r="L5" s="124"/>
      <c r="M5" s="88"/>
      <c r="N5" s="124"/>
      <c r="O5" s="88"/>
      <c r="P5" s="124"/>
      <c r="Q5" s="88"/>
      <c r="R5" s="124"/>
    </row>
    <row r="6" spans="1:18" ht="16.5" customHeight="1">
      <c r="A6" s="105"/>
      <c r="B6" s="105"/>
      <c r="C6" s="107"/>
      <c r="D6" s="105"/>
      <c r="E6" s="105"/>
      <c r="F6" s="124"/>
      <c r="G6" s="88"/>
      <c r="H6" s="124"/>
      <c r="I6" s="88"/>
      <c r="J6" s="124"/>
      <c r="K6" s="88"/>
      <c r="L6" s="124"/>
      <c r="M6" s="88"/>
      <c r="N6" s="124"/>
      <c r="O6" s="88"/>
      <c r="P6" s="124"/>
      <c r="Q6" s="88"/>
      <c r="R6" s="124"/>
    </row>
    <row r="7" spans="1:18" ht="16.5" customHeight="1">
      <c r="A7" s="109"/>
      <c r="B7" s="109"/>
      <c r="C7" s="109"/>
      <c r="D7" s="109"/>
      <c r="E7" s="109"/>
      <c r="F7" s="117"/>
      <c r="G7" s="117"/>
      <c r="H7" s="117"/>
      <c r="I7" s="117"/>
      <c r="J7" s="117"/>
      <c r="K7" s="117"/>
      <c r="L7" s="117"/>
      <c r="M7" s="117"/>
      <c r="N7" s="117"/>
      <c r="O7" s="117"/>
      <c r="P7" s="117"/>
      <c r="Q7" s="117"/>
      <c r="R7" s="117"/>
    </row>
    <row r="8" spans="1:18" ht="16.5" customHeight="1">
      <c r="A8" s="129"/>
      <c r="B8" s="129"/>
      <c r="C8" s="129"/>
      <c r="D8" s="129"/>
      <c r="E8" s="129"/>
      <c r="F8" s="215" t="s">
        <v>2</v>
      </c>
      <c r="G8" s="215"/>
      <c r="H8" s="215"/>
      <c r="I8" s="215"/>
      <c r="J8" s="215"/>
      <c r="K8" s="215"/>
      <c r="L8" s="215"/>
      <c r="M8" s="215"/>
      <c r="N8" s="215"/>
      <c r="O8" s="215"/>
      <c r="P8" s="215"/>
      <c r="Q8" s="215"/>
      <c r="R8" s="215"/>
    </row>
    <row r="9" spans="1:18" ht="16.5" customHeight="1">
      <c r="A9" s="130"/>
      <c r="B9" s="130"/>
      <c r="C9" s="130" t="s">
        <v>105</v>
      </c>
      <c r="D9" s="130"/>
      <c r="E9" s="130"/>
      <c r="F9" s="133"/>
      <c r="G9" s="133"/>
      <c r="H9" s="133"/>
      <c r="I9" s="131"/>
      <c r="J9" s="217" t="s">
        <v>108</v>
      </c>
      <c r="K9" s="217"/>
      <c r="L9" s="217"/>
      <c r="M9" s="131"/>
      <c r="N9" s="216" t="s">
        <v>101</v>
      </c>
      <c r="O9" s="216"/>
      <c r="P9" s="216"/>
      <c r="Q9" s="131"/>
      <c r="R9" s="133"/>
    </row>
    <row r="10" spans="1:18" ht="16.5" customHeight="1">
      <c r="A10" s="130"/>
      <c r="B10" s="130"/>
      <c r="C10" s="130"/>
      <c r="D10" s="130"/>
      <c r="E10" s="130"/>
      <c r="F10" s="131" t="s">
        <v>106</v>
      </c>
      <c r="G10" s="131"/>
      <c r="H10" s="131" t="s">
        <v>107</v>
      </c>
      <c r="I10" s="131"/>
      <c r="J10" s="133"/>
      <c r="K10" s="133"/>
      <c r="L10" s="133"/>
      <c r="M10" s="131"/>
      <c r="N10" s="133"/>
      <c r="O10" s="131"/>
      <c r="P10" s="131" t="s">
        <v>114</v>
      </c>
      <c r="Q10" s="131"/>
      <c r="R10" s="131" t="s">
        <v>109</v>
      </c>
    </row>
    <row r="11" spans="1:18" ht="16.5" customHeight="1">
      <c r="A11" s="130"/>
      <c r="B11" s="130"/>
      <c r="C11" s="130"/>
      <c r="D11" s="130"/>
      <c r="E11" s="130"/>
      <c r="F11" s="131" t="s">
        <v>110</v>
      </c>
      <c r="G11" s="131"/>
      <c r="H11" s="131" t="s">
        <v>111</v>
      </c>
      <c r="I11" s="131"/>
      <c r="J11" s="131" t="s">
        <v>112</v>
      </c>
      <c r="K11" s="131"/>
      <c r="L11" s="131" t="s">
        <v>100</v>
      </c>
      <c r="M11" s="131"/>
      <c r="N11" s="131" t="s">
        <v>113</v>
      </c>
      <c r="O11" s="131"/>
      <c r="P11" s="131" t="s">
        <v>120</v>
      </c>
      <c r="Q11" s="131"/>
      <c r="R11" s="131" t="s">
        <v>115</v>
      </c>
    </row>
    <row r="12" spans="1:18" ht="16.5" customHeight="1">
      <c r="A12" s="130"/>
      <c r="B12" s="130"/>
      <c r="C12" s="130"/>
      <c r="D12" s="130"/>
      <c r="E12" s="130"/>
      <c r="F12" s="193" t="s">
        <v>116</v>
      </c>
      <c r="G12" s="131"/>
      <c r="H12" s="193" t="s">
        <v>117</v>
      </c>
      <c r="I12" s="131"/>
      <c r="J12" s="193" t="s">
        <v>257</v>
      </c>
      <c r="K12" s="131"/>
      <c r="L12" s="193" t="s">
        <v>118</v>
      </c>
      <c r="M12" s="131"/>
      <c r="N12" s="193" t="s">
        <v>119</v>
      </c>
      <c r="O12" s="131"/>
      <c r="P12" s="193" t="s">
        <v>121</v>
      </c>
      <c r="Q12" s="131"/>
      <c r="R12" s="193" t="s">
        <v>121</v>
      </c>
    </row>
    <row r="13" spans="1:18" ht="16.5" customHeight="1">
      <c r="A13" s="104"/>
      <c r="B13" s="104"/>
      <c r="C13" s="104"/>
      <c r="D13" s="104"/>
      <c r="E13" s="104"/>
      <c r="F13" s="121"/>
      <c r="G13" s="122"/>
      <c r="H13" s="121"/>
      <c r="I13" s="122"/>
      <c r="J13" s="121"/>
      <c r="K13" s="122"/>
      <c r="L13" s="121"/>
      <c r="M13" s="122"/>
      <c r="N13" s="121"/>
      <c r="O13" s="122"/>
      <c r="P13" s="121"/>
      <c r="Q13" s="122"/>
      <c r="R13" s="121"/>
    </row>
    <row r="14" spans="1:18" ht="16.5" customHeight="1">
      <c r="A14" s="207" t="s">
        <v>268</v>
      </c>
      <c r="B14" s="105"/>
      <c r="C14" s="107"/>
      <c r="D14" s="105"/>
      <c r="E14" s="105"/>
      <c r="F14" s="123">
        <v>3882074476</v>
      </c>
      <c r="G14" s="123"/>
      <c r="H14" s="123">
        <v>438704620</v>
      </c>
      <c r="I14" s="123"/>
      <c r="J14" s="123">
        <v>600000000</v>
      </c>
      <c r="K14" s="123"/>
      <c r="L14" s="123">
        <v>5155922309</v>
      </c>
      <c r="M14" s="123"/>
      <c r="N14" s="123">
        <v>241943</v>
      </c>
      <c r="O14" s="123"/>
      <c r="P14" s="123">
        <f>SUM(N14:O14)</f>
        <v>241943</v>
      </c>
      <c r="Q14" s="123"/>
      <c r="R14" s="123">
        <f>SUM(F14:O14)</f>
        <v>10076943348</v>
      </c>
    </row>
    <row r="15" spans="1:18" ht="16.5" customHeight="1">
      <c r="A15" s="206" t="s">
        <v>124</v>
      </c>
      <c r="B15" s="105"/>
      <c r="C15" s="105"/>
      <c r="D15" s="105"/>
      <c r="E15" s="105"/>
      <c r="F15" s="92" t="s">
        <v>137</v>
      </c>
      <c r="G15" s="88"/>
      <c r="H15" s="92" t="s">
        <v>137</v>
      </c>
      <c r="I15" s="88"/>
      <c r="J15" s="92" t="s">
        <v>137</v>
      </c>
      <c r="K15" s="88"/>
      <c r="L15" s="91">
        <f>+'FS(E)-PL(Yr)5-6'!N85</f>
        <v>685712495</v>
      </c>
      <c r="M15" s="88"/>
      <c r="N15" s="91">
        <f>'FS(E)-PL(Yr)5-6'!N76</f>
        <v>7465</v>
      </c>
      <c r="O15" s="88"/>
      <c r="P15" s="91">
        <f>SUM(N15:O15)</f>
        <v>7465</v>
      </c>
      <c r="Q15" s="88"/>
      <c r="R15" s="125">
        <f>SUM(F15:O15)</f>
        <v>685719960</v>
      </c>
    </row>
    <row r="16" spans="1:18" ht="7.5" customHeight="1">
      <c r="A16" s="207"/>
      <c r="B16" s="108"/>
      <c r="C16" s="105"/>
      <c r="D16" s="105"/>
      <c r="E16" s="108"/>
      <c r="F16" s="90"/>
      <c r="G16" s="90"/>
      <c r="H16" s="90"/>
      <c r="I16" s="90"/>
      <c r="J16" s="90"/>
      <c r="K16" s="90"/>
      <c r="L16" s="90"/>
      <c r="M16" s="90"/>
      <c r="N16" s="90"/>
      <c r="O16" s="90"/>
      <c r="P16" s="90"/>
      <c r="Q16" s="90"/>
      <c r="R16" s="90"/>
    </row>
    <row r="17" spans="1:18" ht="16.5" customHeight="1" thickBot="1">
      <c r="A17" s="207" t="s">
        <v>265</v>
      </c>
      <c r="B17" s="105"/>
      <c r="C17" s="107"/>
      <c r="D17" s="105"/>
      <c r="E17" s="105"/>
      <c r="F17" s="126">
        <f>SUM(F14:F15)</f>
        <v>3882074476</v>
      </c>
      <c r="G17" s="88"/>
      <c r="H17" s="126">
        <f>SUM(H14:H15)</f>
        <v>438704620</v>
      </c>
      <c r="I17" s="88"/>
      <c r="J17" s="126">
        <f>SUM(J14:J15)</f>
        <v>600000000</v>
      </c>
      <c r="K17" s="88"/>
      <c r="L17" s="126">
        <f>SUM(L14:L15)</f>
        <v>5841634804</v>
      </c>
      <c r="M17" s="88"/>
      <c r="N17" s="126">
        <f>SUM(N14:N15)</f>
        <v>249408</v>
      </c>
      <c r="O17" s="88"/>
      <c r="P17" s="126">
        <f>SUM(P14:P15)</f>
        <v>249408</v>
      </c>
      <c r="Q17" s="88"/>
      <c r="R17" s="126">
        <f>SUM(R14:R15)</f>
        <v>10762663308</v>
      </c>
    </row>
    <row r="18" spans="1:18" ht="16.5" customHeight="1" thickTop="1">
      <c r="A18" s="207"/>
      <c r="B18" s="105"/>
      <c r="C18" s="107"/>
      <c r="D18" s="105"/>
      <c r="E18" s="105"/>
      <c r="F18" s="124"/>
      <c r="G18" s="88"/>
      <c r="H18" s="124"/>
      <c r="I18" s="88"/>
      <c r="J18" s="124"/>
      <c r="K18" s="88"/>
      <c r="L18" s="124"/>
      <c r="M18" s="88"/>
      <c r="N18" s="124"/>
      <c r="O18" s="88"/>
      <c r="P18" s="124"/>
      <c r="Q18" s="88"/>
      <c r="R18" s="124"/>
    </row>
    <row r="19" spans="1:18" ht="16.5" customHeight="1">
      <c r="A19" s="207"/>
      <c r="B19" s="105"/>
      <c r="C19" s="107"/>
      <c r="D19" s="105"/>
      <c r="E19" s="105"/>
      <c r="F19" s="124"/>
      <c r="G19" s="88"/>
      <c r="H19" s="124"/>
      <c r="I19" s="88"/>
      <c r="J19" s="124"/>
      <c r="K19" s="88"/>
      <c r="L19" s="124"/>
      <c r="M19" s="88"/>
      <c r="N19" s="124"/>
      <c r="O19" s="88"/>
      <c r="P19" s="124"/>
      <c r="Q19" s="88"/>
      <c r="R19" s="124"/>
    </row>
    <row r="20" spans="1:18" ht="16.5" customHeight="1">
      <c r="A20" s="207" t="s">
        <v>266</v>
      </c>
      <c r="B20" s="104"/>
      <c r="C20" s="104"/>
      <c r="D20" s="104"/>
      <c r="E20" s="104"/>
      <c r="F20" s="123">
        <v>3882074476</v>
      </c>
      <c r="G20" s="123"/>
      <c r="H20" s="123">
        <v>438704620</v>
      </c>
      <c r="I20" s="123"/>
      <c r="J20" s="123">
        <v>600000000</v>
      </c>
      <c r="K20" s="123"/>
      <c r="L20" s="123">
        <v>3598303964</v>
      </c>
      <c r="M20" s="123"/>
      <c r="N20" s="123">
        <v>844954</v>
      </c>
      <c r="O20" s="123"/>
      <c r="P20" s="123">
        <f>SUM(N20:O20)</f>
        <v>844954</v>
      </c>
      <c r="Q20" s="123"/>
      <c r="R20" s="123">
        <f t="shared" ref="R20:R21" si="0">SUM(F20:O20)</f>
        <v>8519928014</v>
      </c>
    </row>
    <row r="21" spans="1:18" ht="16.5" customHeight="1">
      <c r="A21" s="206" t="s">
        <v>248</v>
      </c>
      <c r="B21" s="102"/>
      <c r="C21" s="82"/>
      <c r="D21" s="82"/>
      <c r="E21" s="82"/>
      <c r="F21" s="92" t="s">
        <v>137</v>
      </c>
      <c r="G21" s="88"/>
      <c r="H21" s="92" t="s">
        <v>137</v>
      </c>
      <c r="I21" s="88"/>
      <c r="J21" s="92" t="s">
        <v>137</v>
      </c>
      <c r="K21" s="88"/>
      <c r="L21" s="91">
        <f>+'FS(E)-PL(Yr)5-6'!L85</f>
        <v>-5536435</v>
      </c>
      <c r="M21" s="88"/>
      <c r="N21" s="91">
        <f>'FS(E)-PL(Yr)5-6'!L76</f>
        <v>-630647</v>
      </c>
      <c r="O21" s="88"/>
      <c r="P21" s="91">
        <f>SUM(N21:O21)</f>
        <v>-630647</v>
      </c>
      <c r="Q21" s="88"/>
      <c r="R21" s="125">
        <f t="shared" si="0"/>
        <v>-6167082</v>
      </c>
    </row>
    <row r="22" spans="1:18" ht="7.5" customHeight="1">
      <c r="A22" s="207"/>
      <c r="B22" s="108"/>
      <c r="C22" s="105"/>
      <c r="D22" s="105"/>
      <c r="E22" s="108"/>
      <c r="F22" s="90"/>
      <c r="G22" s="90"/>
      <c r="H22" s="90"/>
      <c r="I22" s="90"/>
      <c r="J22" s="90"/>
      <c r="K22" s="90"/>
      <c r="L22" s="90"/>
      <c r="M22" s="90"/>
      <c r="N22" s="90"/>
      <c r="O22" s="90"/>
      <c r="P22" s="90"/>
      <c r="Q22" s="90"/>
      <c r="R22" s="90"/>
    </row>
    <row r="23" spans="1:18" ht="16.5" customHeight="1" thickBot="1">
      <c r="A23" s="207" t="s">
        <v>267</v>
      </c>
      <c r="B23" s="105"/>
      <c r="C23" s="107"/>
      <c r="D23" s="105"/>
      <c r="E23" s="105"/>
      <c r="F23" s="93">
        <f>SUM(F20:F21)</f>
        <v>3882074476</v>
      </c>
      <c r="G23" s="88"/>
      <c r="H23" s="93">
        <f>SUM(H20:H21)</f>
        <v>438704620</v>
      </c>
      <c r="I23" s="88"/>
      <c r="J23" s="93">
        <f>SUM(J20:J21)</f>
        <v>600000000</v>
      </c>
      <c r="K23" s="88"/>
      <c r="L23" s="93">
        <f>SUM(L20:L21)</f>
        <v>3592767529</v>
      </c>
      <c r="M23" s="88"/>
      <c r="N23" s="93">
        <f>SUM(N20:N21)</f>
        <v>214307</v>
      </c>
      <c r="O23" s="88"/>
      <c r="P23" s="93">
        <f>SUM(P20:P21)</f>
        <v>214307</v>
      </c>
      <c r="Q23" s="88"/>
      <c r="R23" s="93">
        <f>SUM(R20:R21)</f>
        <v>8513760932</v>
      </c>
    </row>
    <row r="24" spans="1:18" ht="16.5" customHeight="1" thickTop="1">
      <c r="A24" s="105"/>
      <c r="B24" s="105"/>
      <c r="C24" s="107"/>
      <c r="D24" s="105"/>
      <c r="E24" s="105"/>
      <c r="F24" s="90"/>
      <c r="G24" s="88"/>
      <c r="H24" s="90"/>
      <c r="I24" s="88"/>
      <c r="J24" s="90"/>
      <c r="K24" s="88"/>
      <c r="L24" s="90"/>
      <c r="M24" s="88"/>
      <c r="N24" s="90"/>
      <c r="O24" s="88"/>
      <c r="P24" s="90"/>
      <c r="Q24" s="88"/>
      <c r="R24" s="90"/>
    </row>
    <row r="25" spans="1:18" ht="16.5" customHeight="1">
      <c r="A25" s="105"/>
      <c r="B25" s="105"/>
      <c r="C25" s="107"/>
      <c r="D25" s="105"/>
      <c r="E25" s="105"/>
      <c r="F25" s="90"/>
      <c r="G25" s="88"/>
      <c r="H25" s="90"/>
      <c r="I25" s="88"/>
      <c r="J25" s="90"/>
      <c r="K25" s="88"/>
      <c r="L25" s="90"/>
      <c r="M25" s="88"/>
      <c r="N25" s="90"/>
      <c r="O25" s="88"/>
      <c r="P25" s="90"/>
      <c r="Q25" s="88"/>
      <c r="R25" s="90"/>
    </row>
    <row r="26" spans="1:18" ht="16.5" customHeight="1">
      <c r="A26" s="105"/>
      <c r="B26" s="105"/>
      <c r="C26" s="107"/>
      <c r="D26" s="105"/>
      <c r="E26" s="105"/>
      <c r="F26" s="124"/>
      <c r="G26" s="88"/>
      <c r="H26" s="124"/>
      <c r="I26" s="88"/>
      <c r="J26" s="124"/>
      <c r="K26" s="88"/>
      <c r="L26" s="124"/>
      <c r="M26" s="88"/>
      <c r="N26" s="124"/>
      <c r="O26" s="88"/>
      <c r="P26" s="124"/>
      <c r="Q26" s="88"/>
      <c r="R26" s="124"/>
    </row>
    <row r="27" spans="1:18" ht="16.5" customHeight="1">
      <c r="A27" s="105"/>
      <c r="B27" s="105"/>
      <c r="C27" s="107"/>
      <c r="D27" s="105"/>
      <c r="E27" s="105"/>
      <c r="F27" s="124"/>
      <c r="G27" s="88"/>
      <c r="H27" s="124"/>
      <c r="I27" s="88"/>
      <c r="J27" s="124"/>
      <c r="K27" s="88"/>
      <c r="L27" s="124"/>
      <c r="M27" s="88"/>
      <c r="N27" s="124"/>
      <c r="O27" s="88"/>
      <c r="P27" s="124"/>
      <c r="Q27" s="88"/>
      <c r="R27" s="124"/>
    </row>
    <row r="28" spans="1:18" ht="16.5" customHeight="1">
      <c r="A28" s="105"/>
      <c r="B28" s="105"/>
      <c r="C28" s="107"/>
      <c r="D28" s="105"/>
      <c r="E28" s="105"/>
      <c r="F28" s="124"/>
      <c r="G28" s="88"/>
      <c r="H28" s="124"/>
      <c r="I28" s="88"/>
      <c r="J28" s="124"/>
      <c r="K28" s="88"/>
      <c r="L28" s="124"/>
      <c r="M28" s="88"/>
      <c r="N28" s="124"/>
      <c r="O28" s="88"/>
      <c r="P28" s="124"/>
      <c r="Q28" s="88"/>
      <c r="R28" s="124"/>
    </row>
    <row r="29" spans="1:18" ht="16.5" customHeight="1">
      <c r="A29" s="105"/>
      <c r="B29" s="105"/>
      <c r="C29" s="107"/>
      <c r="D29" s="105"/>
      <c r="E29" s="105"/>
      <c r="F29" s="124"/>
      <c r="G29" s="88"/>
      <c r="H29" s="124"/>
      <c r="I29" s="88"/>
      <c r="J29" s="124"/>
      <c r="K29" s="88"/>
      <c r="L29" s="124"/>
      <c r="M29" s="88"/>
      <c r="N29" s="124"/>
      <c r="O29" s="88"/>
      <c r="P29" s="124"/>
      <c r="Q29" s="88"/>
      <c r="R29" s="124"/>
    </row>
    <row r="30" spans="1:18" ht="16.5" customHeight="1">
      <c r="A30" s="105"/>
      <c r="B30" s="105"/>
      <c r="C30" s="107"/>
      <c r="D30" s="105"/>
      <c r="E30" s="105"/>
      <c r="F30" s="124"/>
      <c r="G30" s="88"/>
      <c r="H30" s="124"/>
      <c r="I30" s="88"/>
      <c r="J30" s="124"/>
      <c r="K30" s="88"/>
      <c r="L30" s="124"/>
      <c r="M30" s="88"/>
      <c r="N30" s="124"/>
      <c r="O30" s="88"/>
      <c r="P30" s="124"/>
      <c r="Q30" s="88"/>
      <c r="R30" s="124"/>
    </row>
    <row r="31" spans="1:18" ht="16.5" customHeight="1">
      <c r="A31" s="105"/>
      <c r="B31" s="105"/>
      <c r="C31" s="107"/>
      <c r="D31" s="105"/>
      <c r="E31" s="105"/>
      <c r="F31" s="124"/>
      <c r="G31" s="88"/>
      <c r="H31" s="124"/>
      <c r="I31" s="88"/>
      <c r="J31" s="124"/>
      <c r="K31" s="88"/>
      <c r="L31" s="124"/>
      <c r="M31" s="88"/>
      <c r="N31" s="124"/>
      <c r="O31" s="88"/>
      <c r="P31" s="124"/>
      <c r="Q31" s="88"/>
      <c r="R31" s="124"/>
    </row>
    <row r="32" spans="1:18" ht="16.5" customHeight="1">
      <c r="A32" s="105"/>
      <c r="B32" s="105"/>
      <c r="C32" s="107"/>
      <c r="D32" s="105"/>
      <c r="E32" s="105"/>
      <c r="F32" s="124"/>
      <c r="G32" s="88"/>
      <c r="H32" s="124"/>
      <c r="I32" s="88"/>
      <c r="J32" s="124"/>
      <c r="K32" s="88"/>
      <c r="L32" s="124"/>
      <c r="M32" s="88"/>
      <c r="N32" s="124"/>
      <c r="O32" s="88"/>
      <c r="P32" s="124"/>
      <c r="Q32" s="88"/>
      <c r="R32" s="124"/>
    </row>
    <row r="33" spans="1:18" ht="16.5" customHeight="1">
      <c r="A33" s="105"/>
      <c r="B33" s="105"/>
      <c r="C33" s="107"/>
      <c r="D33" s="105"/>
      <c r="E33" s="105"/>
      <c r="F33" s="124"/>
      <c r="G33" s="88"/>
      <c r="H33" s="124"/>
      <c r="I33" s="88"/>
      <c r="J33" s="124"/>
      <c r="K33" s="88"/>
      <c r="L33" s="124"/>
      <c r="M33" s="88"/>
      <c r="N33" s="124"/>
      <c r="O33" s="88"/>
      <c r="P33" s="124"/>
      <c r="Q33" s="88"/>
      <c r="R33" s="124"/>
    </row>
    <row r="34" spans="1:18" ht="16.5" customHeight="1">
      <c r="A34" s="105"/>
      <c r="B34" s="105"/>
      <c r="C34" s="107"/>
      <c r="D34" s="105"/>
      <c r="E34" s="105"/>
      <c r="F34" s="124"/>
      <c r="G34" s="88"/>
      <c r="H34" s="124"/>
      <c r="I34" s="88"/>
      <c r="J34" s="124"/>
      <c r="K34" s="88"/>
      <c r="L34" s="124"/>
      <c r="M34" s="88"/>
      <c r="N34" s="124"/>
      <c r="O34" s="88"/>
      <c r="P34" s="124"/>
      <c r="Q34" s="88"/>
      <c r="R34" s="124"/>
    </row>
    <row r="35" spans="1:18" ht="16.5" customHeight="1">
      <c r="A35" s="105"/>
      <c r="B35" s="105"/>
      <c r="C35" s="107"/>
      <c r="D35" s="105"/>
      <c r="E35" s="105"/>
      <c r="F35" s="124"/>
      <c r="G35" s="88"/>
      <c r="H35" s="124"/>
      <c r="I35" s="88"/>
      <c r="J35" s="124"/>
      <c r="K35" s="88"/>
      <c r="L35" s="124"/>
      <c r="M35" s="88"/>
      <c r="N35" s="124"/>
      <c r="O35" s="88"/>
      <c r="P35" s="124"/>
      <c r="Q35" s="88"/>
      <c r="R35" s="124"/>
    </row>
    <row r="36" spans="1:18" ht="16.5" customHeight="1">
      <c r="A36" s="105"/>
      <c r="B36" s="105"/>
      <c r="C36" s="107"/>
      <c r="D36" s="105"/>
      <c r="E36" s="105"/>
      <c r="F36" s="124"/>
      <c r="G36" s="88"/>
      <c r="H36" s="124"/>
      <c r="I36" s="88"/>
      <c r="J36" s="124"/>
      <c r="K36" s="88"/>
      <c r="L36" s="124"/>
      <c r="M36" s="88"/>
      <c r="N36" s="124"/>
      <c r="O36" s="88"/>
      <c r="P36" s="124"/>
      <c r="Q36" s="88"/>
      <c r="R36" s="124"/>
    </row>
    <row r="37" spans="1:18" ht="16.5" customHeight="1">
      <c r="A37" s="105"/>
      <c r="B37" s="105"/>
      <c r="C37" s="107"/>
      <c r="D37" s="105"/>
      <c r="E37" s="105"/>
      <c r="F37" s="124"/>
      <c r="G37" s="88"/>
      <c r="H37" s="124"/>
      <c r="I37" s="88"/>
      <c r="J37" s="124"/>
      <c r="K37" s="88"/>
      <c r="L37" s="124"/>
      <c r="M37" s="88"/>
      <c r="N37" s="124"/>
      <c r="O37" s="88"/>
      <c r="P37" s="124"/>
      <c r="Q37" s="88"/>
      <c r="R37" s="124"/>
    </row>
    <row r="38" spans="1:18" ht="16.5" customHeight="1">
      <c r="A38" s="105"/>
      <c r="B38" s="105"/>
      <c r="C38" s="107"/>
      <c r="D38" s="105"/>
      <c r="E38" s="105"/>
      <c r="F38" s="124"/>
      <c r="G38" s="88"/>
      <c r="H38" s="124"/>
      <c r="I38" s="88"/>
      <c r="J38" s="124"/>
      <c r="K38" s="88"/>
      <c r="L38" s="124"/>
      <c r="M38" s="88"/>
      <c r="N38" s="124"/>
      <c r="O38" s="88"/>
      <c r="P38" s="124"/>
      <c r="Q38" s="88"/>
      <c r="R38" s="124"/>
    </row>
    <row r="39" spans="1:18" ht="16.5" customHeight="1">
      <c r="A39" s="105"/>
      <c r="B39" s="105"/>
      <c r="C39" s="107"/>
      <c r="D39" s="105"/>
      <c r="E39" s="105"/>
      <c r="F39" s="124"/>
      <c r="G39" s="88"/>
      <c r="H39" s="124"/>
      <c r="I39" s="88"/>
      <c r="J39" s="124"/>
      <c r="K39" s="88"/>
      <c r="L39" s="124"/>
      <c r="M39" s="88"/>
      <c r="N39" s="124"/>
      <c r="O39" s="88"/>
      <c r="P39" s="124"/>
      <c r="Q39" s="88"/>
      <c r="R39" s="124"/>
    </row>
    <row r="40" spans="1:18" ht="21.95" customHeight="1">
      <c r="A40" s="36" t="str">
        <f>'FS(E)-PL(Yr)5-6'!A117</f>
        <v>The condensed notes to the interim financial information are an integral part of these interim financial information.</v>
      </c>
      <c r="B40" s="37"/>
      <c r="C40" s="38"/>
      <c r="D40" s="38"/>
      <c r="E40" s="38"/>
      <c r="F40" s="40"/>
      <c r="G40" s="41"/>
      <c r="H40" s="40"/>
      <c r="I40" s="40"/>
      <c r="J40" s="40"/>
      <c r="K40" s="42"/>
      <c r="L40" s="40"/>
      <c r="M40" s="127"/>
      <c r="N40" s="98"/>
      <c r="O40" s="98"/>
      <c r="P40" s="128"/>
      <c r="Q40" s="98"/>
      <c r="R40" s="40"/>
    </row>
  </sheetData>
  <mergeCells count="3">
    <mergeCell ref="F8:R8"/>
    <mergeCell ref="J9:L9"/>
    <mergeCell ref="N9:P9"/>
  </mergeCells>
  <pageMargins left="0.5" right="0.5" top="0.5" bottom="0.6" header="0.49" footer="0.4"/>
  <pageSetup paperSize="9" scale="82" firstPageNumber="8" fitToHeight="0" orientation="landscape" useFirstPageNumber="1" horizontalDpi="1200" verticalDpi="1200" r:id="rId1"/>
  <headerFooter>
    <oddFooter>&amp;R&amp;"Times New Roman,Regular"&amp;P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27"/>
  <sheetViews>
    <sheetView topLeftCell="A103" zoomScaleNormal="100" workbookViewId="0">
      <selection activeCell="E131" sqref="E131"/>
    </sheetView>
  </sheetViews>
  <sheetFormatPr defaultColWidth="9" defaultRowHeight="15.95" customHeight="1"/>
  <cols>
    <col min="1" max="4" width="1.7109375" style="196" customWidth="1"/>
    <col min="5" max="5" width="36" style="196" customWidth="1"/>
    <col min="6" max="6" width="6.7109375" style="196" customWidth="1"/>
    <col min="7" max="7" width="1" style="196" customWidth="1"/>
    <col min="8" max="8" width="13.7109375" style="205" customWidth="1"/>
    <col min="9" max="9" width="0.7109375" style="205" customWidth="1"/>
    <col min="10" max="10" width="13.7109375" style="205" customWidth="1"/>
    <col min="11" max="11" width="0.7109375" style="205" customWidth="1"/>
    <col min="12" max="12" width="13.7109375" style="205" customWidth="1"/>
    <col min="13" max="13" width="0.7109375" style="205" customWidth="1"/>
    <col min="14" max="14" width="13.7109375" style="205" customWidth="1"/>
    <col min="15" max="251" width="9" style="196"/>
    <col min="252" max="266" width="9" style="196" customWidth="1"/>
    <col min="267" max="507" width="9" style="196"/>
    <col min="508" max="522" width="9" style="196" customWidth="1"/>
    <col min="523" max="763" width="9" style="196"/>
    <col min="764" max="778" width="9" style="196" customWidth="1"/>
    <col min="779" max="1019" width="9" style="196"/>
    <col min="1020" max="1034" width="9" style="196" customWidth="1"/>
    <col min="1035" max="1275" width="9" style="196"/>
    <col min="1276" max="1290" width="9" style="196" customWidth="1"/>
    <col min="1291" max="1531" width="9" style="196"/>
    <col min="1532" max="1546" width="9" style="196" customWidth="1"/>
    <col min="1547" max="1787" width="9" style="196"/>
    <col min="1788" max="1802" width="9" style="196" customWidth="1"/>
    <col min="1803" max="2043" width="9" style="196"/>
    <col min="2044" max="2058" width="9" style="196" customWidth="1"/>
    <col min="2059" max="2299" width="9" style="196"/>
    <col min="2300" max="2314" width="9" style="196" customWidth="1"/>
    <col min="2315" max="2555" width="9" style="196"/>
    <col min="2556" max="2570" width="9" style="196" customWidth="1"/>
    <col min="2571" max="2811" width="9" style="196"/>
    <col min="2812" max="2826" width="9" style="196" customWidth="1"/>
    <col min="2827" max="3067" width="9" style="196"/>
    <col min="3068" max="3082" width="9" style="196" customWidth="1"/>
    <col min="3083" max="3323" width="9" style="196"/>
    <col min="3324" max="3338" width="9" style="196" customWidth="1"/>
    <col min="3339" max="3579" width="9" style="196"/>
    <col min="3580" max="3594" width="9" style="196" customWidth="1"/>
    <col min="3595" max="3835" width="9" style="196"/>
    <col min="3836" max="3850" width="9" style="196" customWidth="1"/>
    <col min="3851" max="4091" width="9" style="196"/>
    <col min="4092" max="4106" width="9" style="196" customWidth="1"/>
    <col min="4107" max="4347" width="9" style="196"/>
    <col min="4348" max="4362" width="9" style="196" customWidth="1"/>
    <col min="4363" max="4603" width="9" style="196"/>
    <col min="4604" max="4618" width="9" style="196" customWidth="1"/>
    <col min="4619" max="4859" width="9" style="196"/>
    <col min="4860" max="4874" width="9" style="196" customWidth="1"/>
    <col min="4875" max="5115" width="9" style="196"/>
    <col min="5116" max="5130" width="9" style="196" customWidth="1"/>
    <col min="5131" max="5371" width="9" style="196"/>
    <col min="5372" max="5386" width="9" style="196" customWidth="1"/>
    <col min="5387" max="5627" width="9" style="196"/>
    <col min="5628" max="5642" width="9" style="196" customWidth="1"/>
    <col min="5643" max="5883" width="9" style="196"/>
    <col min="5884" max="5898" width="9" style="196" customWidth="1"/>
    <col min="5899" max="6139" width="9" style="196"/>
    <col min="6140" max="6154" width="9" style="196" customWidth="1"/>
    <col min="6155" max="6395" width="9" style="196"/>
    <col min="6396" max="6410" width="9" style="196" customWidth="1"/>
    <col min="6411" max="6651" width="9" style="196"/>
    <col min="6652" max="6666" width="9" style="196" customWidth="1"/>
    <col min="6667" max="6907" width="9" style="196"/>
    <col min="6908" max="6922" width="9" style="196" customWidth="1"/>
    <col min="6923" max="7163" width="9" style="196"/>
    <col min="7164" max="7178" width="9" style="196" customWidth="1"/>
    <col min="7179" max="7419" width="9" style="196"/>
    <col min="7420" max="7434" width="9" style="196" customWidth="1"/>
    <col min="7435" max="7675" width="9" style="196"/>
    <col min="7676" max="7690" width="9" style="196" customWidth="1"/>
    <col min="7691" max="7931" width="9" style="196"/>
    <col min="7932" max="7946" width="9" style="196" customWidth="1"/>
    <col min="7947" max="8187" width="9" style="196"/>
    <col min="8188" max="8202" width="9" style="196" customWidth="1"/>
    <col min="8203" max="8443" width="9" style="196"/>
    <col min="8444" max="8458" width="9" style="196" customWidth="1"/>
    <col min="8459" max="8699" width="9" style="196"/>
    <col min="8700" max="8714" width="9" style="196" customWidth="1"/>
    <col min="8715" max="8955" width="9" style="196"/>
    <col min="8956" max="8970" width="9" style="196" customWidth="1"/>
    <col min="8971" max="9211" width="9" style="196"/>
    <col min="9212" max="9226" width="9" style="196" customWidth="1"/>
    <col min="9227" max="9467" width="9" style="196"/>
    <col min="9468" max="9482" width="9" style="196" customWidth="1"/>
    <col min="9483" max="9723" width="9" style="196"/>
    <col min="9724" max="9738" width="9" style="196" customWidth="1"/>
    <col min="9739" max="9979" width="9" style="196"/>
    <col min="9980" max="9994" width="9" style="196" customWidth="1"/>
    <col min="9995" max="10235" width="9" style="196"/>
    <col min="10236" max="10250" width="9" style="196" customWidth="1"/>
    <col min="10251" max="10491" width="9" style="196"/>
    <col min="10492" max="10506" width="9" style="196" customWidth="1"/>
    <col min="10507" max="10747" width="9" style="196"/>
    <col min="10748" max="10762" width="9" style="196" customWidth="1"/>
    <col min="10763" max="11003" width="9" style="196"/>
    <col min="11004" max="11018" width="9" style="196" customWidth="1"/>
    <col min="11019" max="11259" width="9" style="196"/>
    <col min="11260" max="11274" width="9" style="196" customWidth="1"/>
    <col min="11275" max="11515" width="9" style="196"/>
    <col min="11516" max="11530" width="9" style="196" customWidth="1"/>
    <col min="11531" max="11771" width="9" style="196"/>
    <col min="11772" max="11786" width="9" style="196" customWidth="1"/>
    <col min="11787" max="12027" width="9" style="196"/>
    <col min="12028" max="12042" width="9" style="196" customWidth="1"/>
    <col min="12043" max="12283" width="9" style="196"/>
    <col min="12284" max="12298" width="9" style="196" customWidth="1"/>
    <col min="12299" max="12539" width="9" style="196"/>
    <col min="12540" max="12554" width="9" style="196" customWidth="1"/>
    <col min="12555" max="12795" width="9" style="196"/>
    <col min="12796" max="12810" width="9" style="196" customWidth="1"/>
    <col min="12811" max="13051" width="9" style="196"/>
    <col min="13052" max="13066" width="9" style="196" customWidth="1"/>
    <col min="13067" max="13307" width="9" style="196"/>
    <col min="13308" max="13322" width="9" style="196" customWidth="1"/>
    <col min="13323" max="13563" width="9" style="196"/>
    <col min="13564" max="13578" width="9" style="196" customWidth="1"/>
    <col min="13579" max="13819" width="9" style="196"/>
    <col min="13820" max="13834" width="9" style="196" customWidth="1"/>
    <col min="13835" max="14075" width="9" style="196"/>
    <col min="14076" max="14090" width="9" style="196" customWidth="1"/>
    <col min="14091" max="14331" width="9" style="196"/>
    <col min="14332" max="14346" width="9" style="196" customWidth="1"/>
    <col min="14347" max="14587" width="9" style="196"/>
    <col min="14588" max="14602" width="9" style="196" customWidth="1"/>
    <col min="14603" max="14843" width="9" style="196"/>
    <col min="14844" max="14858" width="9" style="196" customWidth="1"/>
    <col min="14859" max="15099" width="9" style="196"/>
    <col min="15100" max="15114" width="9" style="196" customWidth="1"/>
    <col min="15115" max="15355" width="9" style="196"/>
    <col min="15356" max="15370" width="9" style="196" customWidth="1"/>
    <col min="15371" max="15611" width="9" style="196"/>
    <col min="15612" max="15626" width="9" style="196" customWidth="1"/>
    <col min="15627" max="15867" width="9" style="196"/>
    <col min="15868" max="15882" width="9" style="196" customWidth="1"/>
    <col min="15883" max="16123" width="9" style="196"/>
    <col min="16124" max="16138" width="9" style="196" customWidth="1"/>
    <col min="16139" max="16384" width="9" style="196"/>
  </cols>
  <sheetData>
    <row r="1" spans="1:14" ht="15.95" customHeight="1">
      <c r="A1" s="218" t="s">
        <v>0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  <c r="L1" s="218"/>
      <c r="M1" s="218"/>
      <c r="N1" s="218"/>
    </row>
    <row r="2" spans="1:14" ht="15.95" customHeight="1">
      <c r="A2" s="218" t="s">
        <v>161</v>
      </c>
      <c r="B2" s="218"/>
      <c r="C2" s="218"/>
      <c r="D2" s="218"/>
      <c r="E2" s="218"/>
      <c r="F2" s="218"/>
      <c r="G2" s="218"/>
      <c r="H2" s="218"/>
      <c r="I2" s="218"/>
      <c r="J2" s="218"/>
      <c r="K2" s="218"/>
      <c r="L2" s="218"/>
      <c r="M2" s="218"/>
      <c r="N2" s="218"/>
    </row>
    <row r="3" spans="1:14" ht="15.95" customHeight="1">
      <c r="A3" s="219" t="s">
        <v>138</v>
      </c>
      <c r="B3" s="219"/>
      <c r="C3" s="219"/>
      <c r="D3" s="219"/>
      <c r="E3" s="219"/>
      <c r="F3" s="219"/>
      <c r="G3" s="219"/>
      <c r="H3" s="219"/>
      <c r="I3" s="219"/>
      <c r="J3" s="219"/>
      <c r="K3" s="219"/>
      <c r="L3" s="219"/>
      <c r="M3" s="219"/>
      <c r="N3" s="219"/>
    </row>
    <row r="4" spans="1:14" ht="15.95" customHeight="1">
      <c r="A4" s="195"/>
      <c r="B4" s="195"/>
      <c r="C4" s="195"/>
      <c r="D4" s="195"/>
      <c r="E4" s="195"/>
      <c r="F4" s="150"/>
      <c r="G4" s="195"/>
      <c r="H4" s="151"/>
      <c r="I4" s="151"/>
      <c r="J4" s="151"/>
      <c r="K4" s="151"/>
      <c r="L4" s="151"/>
      <c r="M4" s="151"/>
      <c r="N4" s="151"/>
    </row>
    <row r="5" spans="1:14" ht="15.95" customHeight="1">
      <c r="A5" s="195"/>
      <c r="B5" s="195"/>
      <c r="C5" s="195"/>
      <c r="D5" s="195"/>
      <c r="E5" s="195"/>
      <c r="F5" s="150"/>
      <c r="G5" s="195"/>
      <c r="H5" s="151"/>
      <c r="I5" s="151"/>
      <c r="J5" s="151"/>
      <c r="K5" s="151"/>
      <c r="L5" s="151"/>
      <c r="M5" s="151"/>
      <c r="N5" s="151"/>
    </row>
    <row r="6" spans="1:14" ht="15.95" customHeight="1">
      <c r="A6" s="152"/>
      <c r="B6" s="153"/>
      <c r="C6" s="154"/>
      <c r="D6" s="154"/>
      <c r="E6" s="154"/>
      <c r="F6" s="155"/>
      <c r="G6" s="13"/>
      <c r="H6" s="220" t="s">
        <v>1</v>
      </c>
      <c r="I6" s="220"/>
      <c r="J6" s="220"/>
      <c r="K6" s="156"/>
      <c r="L6" s="220" t="s">
        <v>2</v>
      </c>
      <c r="M6" s="220"/>
      <c r="N6" s="220"/>
    </row>
    <row r="7" spans="1:14" ht="15.95" customHeight="1">
      <c r="A7" s="152"/>
      <c r="B7" s="153"/>
      <c r="C7" s="154"/>
      <c r="D7" s="154"/>
      <c r="E7" s="154"/>
      <c r="F7" s="157"/>
      <c r="G7" s="158"/>
      <c r="H7" s="159"/>
      <c r="I7" s="160"/>
      <c r="J7" s="159" t="s">
        <v>143</v>
      </c>
      <c r="K7" s="161"/>
      <c r="L7" s="159"/>
      <c r="M7" s="160"/>
      <c r="N7" s="159" t="s">
        <v>143</v>
      </c>
    </row>
    <row r="8" spans="1:14" ht="15.95" customHeight="1">
      <c r="A8" s="152"/>
      <c r="B8" s="153"/>
      <c r="C8" s="154"/>
      <c r="D8" s="154"/>
      <c r="E8" s="154"/>
      <c r="F8" s="157"/>
      <c r="G8" s="158"/>
      <c r="H8" s="159" t="s">
        <v>44</v>
      </c>
      <c r="I8" s="160"/>
      <c r="J8" s="159" t="s">
        <v>44</v>
      </c>
      <c r="K8" s="161"/>
      <c r="L8" s="159" t="s">
        <v>44</v>
      </c>
      <c r="M8" s="160"/>
      <c r="N8" s="159" t="s">
        <v>44</v>
      </c>
    </row>
    <row r="9" spans="1:14" ht="15.95" customHeight="1">
      <c r="A9" s="152"/>
      <c r="B9" s="153"/>
      <c r="C9" s="154"/>
      <c r="D9" s="154"/>
      <c r="E9" s="154"/>
      <c r="F9" s="157"/>
      <c r="G9" s="158"/>
      <c r="H9" s="159" t="s">
        <v>3</v>
      </c>
      <c r="I9" s="160"/>
      <c r="J9" s="159" t="s">
        <v>4</v>
      </c>
      <c r="K9" s="161"/>
      <c r="L9" s="159" t="s">
        <v>3</v>
      </c>
      <c r="M9" s="160"/>
      <c r="N9" s="159" t="s">
        <v>4</v>
      </c>
    </row>
    <row r="10" spans="1:14" ht="15.95" customHeight="1">
      <c r="A10" s="152"/>
      <c r="B10" s="153"/>
      <c r="C10" s="154"/>
      <c r="D10" s="154"/>
      <c r="E10" s="154"/>
      <c r="F10" s="162" t="s">
        <v>5</v>
      </c>
      <c r="G10" s="158"/>
      <c r="H10" s="18" t="s">
        <v>6</v>
      </c>
      <c r="I10" s="160"/>
      <c r="J10" s="18" t="s">
        <v>6</v>
      </c>
      <c r="K10" s="161"/>
      <c r="L10" s="18" t="s">
        <v>6</v>
      </c>
      <c r="M10" s="160"/>
      <c r="N10" s="18" t="s">
        <v>6</v>
      </c>
    </row>
    <row r="11" spans="1:14" ht="8.1" customHeight="1">
      <c r="A11" s="152"/>
      <c r="B11" s="153"/>
      <c r="C11" s="154"/>
      <c r="D11" s="154"/>
      <c r="E11" s="154"/>
      <c r="F11" s="163"/>
      <c r="G11" s="154"/>
      <c r="H11" s="164"/>
      <c r="I11" s="165"/>
      <c r="J11" s="166"/>
      <c r="K11" s="166"/>
      <c r="L11" s="166"/>
      <c r="M11" s="166"/>
      <c r="N11" s="166"/>
    </row>
    <row r="12" spans="1:14" ht="15.95" customHeight="1">
      <c r="A12" s="167" t="s">
        <v>162</v>
      </c>
      <c r="B12" s="153"/>
      <c r="C12" s="154"/>
      <c r="D12" s="154"/>
      <c r="E12" s="154"/>
      <c r="F12" s="163"/>
      <c r="G12" s="154"/>
      <c r="H12" s="164"/>
      <c r="I12" s="165"/>
      <c r="J12" s="166"/>
      <c r="K12" s="166"/>
      <c r="L12" s="166"/>
      <c r="M12" s="166"/>
      <c r="N12" s="166"/>
    </row>
    <row r="13" spans="1:14" ht="15.95" customHeight="1">
      <c r="A13" s="153" t="s">
        <v>30</v>
      </c>
      <c r="B13" s="153"/>
      <c r="C13" s="154"/>
      <c r="D13" s="154"/>
      <c r="E13" s="154"/>
      <c r="F13" s="163"/>
      <c r="G13" s="154"/>
      <c r="H13" s="165">
        <f>'FS(E)-PL(Yr)5-6'!H42</f>
        <v>560696878</v>
      </c>
      <c r="I13" s="165">
        <v>0</v>
      </c>
      <c r="J13" s="165">
        <f>'FS(E)-PL(Yr)5-6'!J42</f>
        <v>720257183</v>
      </c>
      <c r="K13" s="165">
        <v>0</v>
      </c>
      <c r="L13" s="165">
        <f>'FS(E)-PL(Yr)5-6'!L42</f>
        <v>-16151386</v>
      </c>
      <c r="M13" s="165">
        <v>0</v>
      </c>
      <c r="N13" s="165">
        <f>'FS(E)-PL(Yr)5-6'!N42</f>
        <v>683207483</v>
      </c>
    </row>
    <row r="14" spans="1:14" ht="15.95" customHeight="1">
      <c r="A14" s="153" t="s">
        <v>163</v>
      </c>
      <c r="B14" s="153"/>
      <c r="C14" s="154"/>
      <c r="D14" s="154"/>
      <c r="E14" s="154"/>
      <c r="F14" s="163"/>
      <c r="G14" s="154"/>
      <c r="H14" s="165"/>
      <c r="I14" s="165"/>
      <c r="J14" s="165"/>
      <c r="K14" s="165"/>
      <c r="L14" s="165"/>
      <c r="M14" s="165"/>
      <c r="N14" s="165"/>
    </row>
    <row r="15" spans="1:14" ht="15.95" customHeight="1">
      <c r="A15" s="153"/>
      <c r="B15" s="153" t="s">
        <v>252</v>
      </c>
      <c r="C15" s="154"/>
      <c r="D15" s="154"/>
      <c r="E15" s="154"/>
      <c r="F15" s="163"/>
      <c r="G15" s="154"/>
      <c r="H15" s="165">
        <f>-'FS(E)-PL(Yr)5-6'!H26</f>
        <v>-9043150</v>
      </c>
      <c r="I15" s="165">
        <v>0</v>
      </c>
      <c r="J15" s="165">
        <v>0</v>
      </c>
      <c r="K15" s="165">
        <v>0</v>
      </c>
      <c r="L15" s="165">
        <f>-'FS(E)-PL(Yr)5-6'!L26</f>
        <v>-9043150</v>
      </c>
      <c r="M15" s="165">
        <v>0</v>
      </c>
      <c r="N15" s="165">
        <v>0</v>
      </c>
    </row>
    <row r="16" spans="1:14" ht="15.95" customHeight="1">
      <c r="A16" s="152"/>
      <c r="B16" s="154" t="s">
        <v>164</v>
      </c>
      <c r="C16" s="154"/>
      <c r="D16" s="154"/>
      <c r="E16" s="154"/>
      <c r="F16" s="163">
        <v>7</v>
      </c>
      <c r="G16" s="154"/>
      <c r="H16" s="165">
        <v>-556676</v>
      </c>
      <c r="I16" s="165">
        <v>0</v>
      </c>
      <c r="J16" s="165">
        <v>555106</v>
      </c>
      <c r="K16" s="165">
        <v>0</v>
      </c>
      <c r="L16" s="165">
        <v>-786391</v>
      </c>
      <c r="M16" s="165">
        <v>0</v>
      </c>
      <c r="N16" s="165">
        <v>1152939</v>
      </c>
    </row>
    <row r="17" spans="1:14" ht="15.95" customHeight="1">
      <c r="A17" s="152"/>
      <c r="B17" s="154" t="s">
        <v>29</v>
      </c>
      <c r="C17" s="154"/>
      <c r="D17" s="154"/>
      <c r="E17" s="154"/>
      <c r="F17" s="163">
        <v>10</v>
      </c>
      <c r="G17" s="154"/>
      <c r="H17" s="165">
        <f>-'FS(E)-PL(Yr)5-6'!H40-H18</f>
        <v>-443620621</v>
      </c>
      <c r="I17" s="165">
        <v>0</v>
      </c>
      <c r="J17" s="165">
        <f>-'FS(E)-PL(Yr)5-6'!J40-J18</f>
        <v>-316071749</v>
      </c>
      <c r="K17" s="165">
        <v>0</v>
      </c>
      <c r="L17" s="165">
        <v>0</v>
      </c>
      <c r="M17" s="165">
        <v>0</v>
      </c>
      <c r="N17" s="165">
        <v>0</v>
      </c>
    </row>
    <row r="18" spans="1:14" ht="15.95" customHeight="1">
      <c r="A18" s="152"/>
      <c r="B18" s="154" t="s">
        <v>241</v>
      </c>
      <c r="C18" s="154"/>
      <c r="D18" s="154"/>
      <c r="E18" s="154"/>
      <c r="F18" s="163">
        <v>10</v>
      </c>
      <c r="G18" s="154"/>
      <c r="H18" s="165">
        <v>28050</v>
      </c>
      <c r="I18" s="165">
        <v>0</v>
      </c>
      <c r="J18" s="165">
        <v>24480</v>
      </c>
      <c r="K18" s="165">
        <v>0</v>
      </c>
      <c r="L18" s="165">
        <v>0</v>
      </c>
      <c r="M18" s="165">
        <v>0</v>
      </c>
      <c r="N18" s="165">
        <v>0</v>
      </c>
    </row>
    <row r="19" spans="1:14" ht="15.95" customHeight="1">
      <c r="A19" s="152"/>
      <c r="B19" s="154" t="s">
        <v>20</v>
      </c>
      <c r="C19" s="154"/>
      <c r="D19" s="154"/>
      <c r="E19" s="154"/>
      <c r="F19" s="163"/>
      <c r="G19" s="154"/>
      <c r="H19" s="165">
        <v>0</v>
      </c>
      <c r="I19" s="165">
        <v>0</v>
      </c>
      <c r="J19" s="165">
        <v>0</v>
      </c>
      <c r="K19" s="165">
        <v>0</v>
      </c>
      <c r="L19" s="165">
        <v>-17741400</v>
      </c>
      <c r="M19" s="165">
        <v>0</v>
      </c>
      <c r="N19" s="165">
        <v>-8618220</v>
      </c>
    </row>
    <row r="20" spans="1:14" ht="15.95" customHeight="1">
      <c r="A20" s="152"/>
      <c r="B20" s="154" t="s">
        <v>165</v>
      </c>
      <c r="C20" s="154"/>
      <c r="D20" s="154"/>
      <c r="E20" s="154"/>
      <c r="F20" s="163"/>
      <c r="G20" s="154"/>
      <c r="H20" s="165">
        <v>0</v>
      </c>
      <c r="I20" s="165">
        <v>0</v>
      </c>
      <c r="J20" s="165">
        <f>-'FS(E)-PL(Yr)5-6'!J26</f>
        <v>-180000</v>
      </c>
      <c r="K20" s="165">
        <v>0</v>
      </c>
      <c r="L20" s="165">
        <v>0</v>
      </c>
      <c r="M20" s="165">
        <v>0</v>
      </c>
      <c r="N20" s="165">
        <f>'FS(E)-PL(Yr)5-6'!N26</f>
        <v>0</v>
      </c>
    </row>
    <row r="21" spans="1:14" ht="15.95" customHeight="1">
      <c r="A21" s="152"/>
      <c r="B21" s="154" t="s">
        <v>166</v>
      </c>
      <c r="C21" s="154"/>
      <c r="D21" s="154"/>
      <c r="E21" s="154"/>
      <c r="F21" s="163"/>
      <c r="G21" s="154"/>
      <c r="H21" s="165">
        <v>-353117</v>
      </c>
      <c r="I21" s="165">
        <v>0</v>
      </c>
      <c r="J21" s="165">
        <v>0</v>
      </c>
      <c r="K21" s="165">
        <v>0</v>
      </c>
      <c r="L21" s="165">
        <v>0</v>
      </c>
      <c r="M21" s="165">
        <v>0</v>
      </c>
      <c r="N21" s="165">
        <v>0</v>
      </c>
    </row>
    <row r="22" spans="1:14" ht="15.95" customHeight="1">
      <c r="A22" s="152"/>
      <c r="B22" s="154" t="s">
        <v>167</v>
      </c>
      <c r="C22" s="154"/>
      <c r="D22" s="154"/>
      <c r="E22" s="154"/>
      <c r="F22" s="163"/>
      <c r="G22" s="154"/>
      <c r="H22" s="165">
        <v>-98129</v>
      </c>
      <c r="I22" s="165">
        <v>0</v>
      </c>
      <c r="J22" s="165">
        <v>-727984</v>
      </c>
      <c r="K22" s="165">
        <v>0</v>
      </c>
      <c r="L22" s="165">
        <v>-3255511</v>
      </c>
      <c r="M22" s="165">
        <v>0</v>
      </c>
      <c r="N22" s="165">
        <v>-528988</v>
      </c>
    </row>
    <row r="23" spans="1:14" ht="15.95" customHeight="1">
      <c r="A23" s="152"/>
      <c r="B23" s="154" t="s">
        <v>250</v>
      </c>
      <c r="C23" s="154"/>
      <c r="D23" s="154"/>
      <c r="E23" s="154"/>
      <c r="F23" s="163">
        <v>12</v>
      </c>
      <c r="G23" s="154"/>
      <c r="H23" s="165">
        <v>11022979</v>
      </c>
      <c r="I23" s="165">
        <v>0</v>
      </c>
      <c r="J23" s="165">
        <v>47216752</v>
      </c>
      <c r="K23" s="165">
        <v>0</v>
      </c>
      <c r="L23" s="165">
        <v>92917</v>
      </c>
      <c r="M23" s="165">
        <v>1006014</v>
      </c>
      <c r="N23" s="165">
        <v>1006014</v>
      </c>
    </row>
    <row r="24" spans="1:14" ht="15.95" customHeight="1">
      <c r="A24" s="152"/>
      <c r="B24" s="154" t="s">
        <v>249</v>
      </c>
      <c r="C24" s="154"/>
      <c r="D24" s="154"/>
      <c r="E24" s="154"/>
      <c r="F24" s="163"/>
      <c r="G24" s="154"/>
      <c r="H24" s="165">
        <v>55718419</v>
      </c>
      <c r="I24" s="165">
        <v>0</v>
      </c>
      <c r="J24" s="165">
        <v>42553356</v>
      </c>
      <c r="K24" s="165">
        <v>0</v>
      </c>
      <c r="L24" s="165">
        <v>6407637</v>
      </c>
      <c r="M24" s="165">
        <v>0</v>
      </c>
      <c r="N24" s="165">
        <v>4538879</v>
      </c>
    </row>
    <row r="25" spans="1:14" ht="15.95" customHeight="1">
      <c r="A25" s="152"/>
      <c r="B25" s="149" t="s">
        <v>168</v>
      </c>
      <c r="C25" s="149"/>
      <c r="D25" s="154"/>
      <c r="E25" s="154"/>
      <c r="F25" s="163"/>
      <c r="G25" s="154"/>
      <c r="H25" s="165">
        <v>3106950</v>
      </c>
      <c r="I25" s="165">
        <v>0</v>
      </c>
      <c r="J25" s="165">
        <v>2300948</v>
      </c>
      <c r="K25" s="165">
        <v>0</v>
      </c>
      <c r="L25" s="165">
        <v>3106950</v>
      </c>
      <c r="M25" s="165">
        <v>0</v>
      </c>
      <c r="N25" s="165">
        <v>2300949</v>
      </c>
    </row>
    <row r="26" spans="1:14" ht="15.95" customHeight="1">
      <c r="A26" s="152"/>
      <c r="B26" s="154" t="s">
        <v>84</v>
      </c>
      <c r="C26" s="154"/>
      <c r="D26" s="154"/>
      <c r="E26" s="154"/>
      <c r="F26" s="163"/>
      <c r="G26" s="154"/>
      <c r="H26" s="165">
        <v>2611594</v>
      </c>
      <c r="I26" s="165">
        <v>0</v>
      </c>
      <c r="J26" s="165">
        <v>2707528.5</v>
      </c>
      <c r="K26" s="165">
        <v>0</v>
      </c>
      <c r="L26" s="165">
        <v>887877</v>
      </c>
      <c r="M26" s="165">
        <v>0</v>
      </c>
      <c r="N26" s="165">
        <v>999085</v>
      </c>
    </row>
    <row r="27" spans="1:14" ht="15.95" customHeight="1">
      <c r="A27" s="152"/>
      <c r="B27" s="149" t="s">
        <v>169</v>
      </c>
      <c r="C27" s="149"/>
      <c r="D27" s="154"/>
      <c r="E27" s="154"/>
      <c r="F27" s="163"/>
      <c r="G27" s="154"/>
      <c r="H27" s="165"/>
      <c r="I27" s="165"/>
      <c r="J27" s="165"/>
      <c r="K27" s="165"/>
      <c r="L27" s="165"/>
      <c r="M27" s="165"/>
      <c r="N27" s="165"/>
    </row>
    <row r="28" spans="1:14" ht="15.95" customHeight="1">
      <c r="A28" s="152"/>
      <c r="B28" s="153"/>
      <c r="C28" s="168" t="s">
        <v>170</v>
      </c>
      <c r="D28" s="168"/>
      <c r="E28" s="154"/>
      <c r="F28" s="163">
        <v>16</v>
      </c>
      <c r="G28" s="154"/>
      <c r="H28" s="165">
        <v>4482237</v>
      </c>
      <c r="I28" s="165">
        <v>0</v>
      </c>
      <c r="J28" s="165">
        <v>4604995</v>
      </c>
      <c r="K28" s="165">
        <v>0</v>
      </c>
      <c r="L28" s="165">
        <v>-1151918</v>
      </c>
      <c r="M28" s="165">
        <v>0</v>
      </c>
      <c r="N28" s="165">
        <v>653072</v>
      </c>
    </row>
    <row r="29" spans="1:14" ht="15.95" customHeight="1">
      <c r="A29" s="152"/>
      <c r="B29" s="154" t="s">
        <v>171</v>
      </c>
      <c r="C29" s="154"/>
      <c r="D29" s="154"/>
      <c r="E29" s="154"/>
      <c r="F29" s="163"/>
      <c r="G29" s="154"/>
      <c r="H29" s="165">
        <v>284360</v>
      </c>
      <c r="I29" s="165">
        <v>0</v>
      </c>
      <c r="J29" s="165">
        <v>34906941</v>
      </c>
      <c r="K29" s="165">
        <v>0</v>
      </c>
      <c r="L29" s="165">
        <v>0</v>
      </c>
      <c r="M29" s="165">
        <v>0</v>
      </c>
      <c r="N29" s="165">
        <v>4250577</v>
      </c>
    </row>
    <row r="30" spans="1:14" ht="15.95" customHeight="1">
      <c r="A30" s="169"/>
      <c r="B30" s="154" t="s">
        <v>172</v>
      </c>
      <c r="C30" s="154"/>
      <c r="D30" s="168"/>
      <c r="E30" s="170"/>
      <c r="F30" s="163"/>
      <c r="G30" s="171"/>
      <c r="H30" s="165">
        <v>-1529510</v>
      </c>
      <c r="I30" s="165">
        <v>0</v>
      </c>
      <c r="J30" s="165">
        <v>0</v>
      </c>
      <c r="K30" s="165">
        <v>0</v>
      </c>
      <c r="L30" s="165">
        <v>554540208</v>
      </c>
      <c r="M30" s="165">
        <v>0</v>
      </c>
      <c r="N30" s="165">
        <v>-612493</v>
      </c>
    </row>
    <row r="31" spans="1:14" ht="15.95" customHeight="1">
      <c r="A31" s="169"/>
      <c r="B31" s="154" t="s">
        <v>173</v>
      </c>
      <c r="C31" s="154"/>
      <c r="D31" s="168"/>
      <c r="E31" s="170"/>
      <c r="F31" s="163"/>
      <c r="G31" s="171"/>
      <c r="H31" s="165">
        <v>0</v>
      </c>
      <c r="I31" s="165">
        <v>0</v>
      </c>
      <c r="J31" s="165">
        <v>-1516465</v>
      </c>
      <c r="K31" s="165">
        <v>0</v>
      </c>
      <c r="L31" s="165">
        <v>0</v>
      </c>
      <c r="M31" s="165">
        <v>0</v>
      </c>
      <c r="N31" s="165">
        <v>0</v>
      </c>
    </row>
    <row r="32" spans="1:14" ht="15.95" customHeight="1">
      <c r="A32" s="152"/>
      <c r="B32" s="153" t="s">
        <v>19</v>
      </c>
      <c r="C32" s="154"/>
      <c r="D32" s="154"/>
      <c r="E32" s="154"/>
      <c r="F32" s="163"/>
      <c r="G32" s="154"/>
      <c r="H32" s="165">
        <v>0</v>
      </c>
      <c r="I32" s="165">
        <v>0</v>
      </c>
      <c r="J32" s="165">
        <v>-110</v>
      </c>
      <c r="K32" s="165">
        <v>0</v>
      </c>
      <c r="L32" s="165">
        <v>0</v>
      </c>
      <c r="M32" s="165">
        <v>0</v>
      </c>
      <c r="N32" s="165">
        <v>-600704715</v>
      </c>
    </row>
    <row r="33" spans="1:15" ht="15.95" customHeight="1">
      <c r="A33" s="152"/>
      <c r="B33" s="153" t="s">
        <v>174</v>
      </c>
      <c r="C33" s="154"/>
      <c r="D33" s="154"/>
      <c r="E33" s="154"/>
      <c r="F33" s="163"/>
      <c r="G33" s="154"/>
      <c r="H33" s="165">
        <v>-28803486</v>
      </c>
      <c r="I33" s="165">
        <v>0</v>
      </c>
      <c r="J33" s="165">
        <f>-26678707-J32</f>
        <v>-26678597</v>
      </c>
      <c r="K33" s="165">
        <v>0</v>
      </c>
      <c r="L33" s="165">
        <v>-124817534</v>
      </c>
      <c r="M33" s="165">
        <v>0</v>
      </c>
      <c r="N33" s="165">
        <v>-114118715</v>
      </c>
    </row>
    <row r="34" spans="1:15" ht="15.95" customHeight="1">
      <c r="A34" s="152"/>
      <c r="B34" s="154" t="s">
        <v>28</v>
      </c>
      <c r="C34" s="154"/>
      <c r="D34" s="154"/>
      <c r="E34" s="154"/>
      <c r="F34" s="163"/>
      <c r="G34" s="154"/>
      <c r="H34" s="172">
        <v>204850744</v>
      </c>
      <c r="I34" s="165">
        <v>0</v>
      </c>
      <c r="J34" s="172">
        <v>206034826</v>
      </c>
      <c r="K34" s="165">
        <v>0</v>
      </c>
      <c r="L34" s="172">
        <v>204394095</v>
      </c>
      <c r="M34" s="165">
        <v>0</v>
      </c>
      <c r="N34" s="172">
        <v>207324229</v>
      </c>
    </row>
    <row r="35" spans="1:15" ht="8.1" customHeight="1">
      <c r="A35" s="152"/>
      <c r="B35" s="153"/>
      <c r="C35" s="154"/>
      <c r="D35" s="154"/>
      <c r="E35" s="154"/>
      <c r="F35" s="163"/>
      <c r="G35" s="154"/>
      <c r="H35" s="165"/>
      <c r="I35" s="165"/>
      <c r="J35" s="165"/>
      <c r="K35" s="165"/>
      <c r="L35" s="165"/>
      <c r="M35" s="165"/>
      <c r="N35" s="165"/>
    </row>
    <row r="36" spans="1:15" ht="15.95" customHeight="1">
      <c r="A36" s="152"/>
      <c r="B36" s="153"/>
      <c r="C36" s="149"/>
      <c r="D36" s="154"/>
      <c r="E36" s="154"/>
      <c r="F36" s="163"/>
      <c r="G36" s="154"/>
      <c r="H36" s="164">
        <f>SUM(H13:H34)</f>
        <v>358797522</v>
      </c>
      <c r="I36" s="165"/>
      <c r="J36" s="164">
        <f>SUM(J13:J34)</f>
        <v>715987210.5</v>
      </c>
      <c r="K36" s="165"/>
      <c r="L36" s="164">
        <f>SUM(L13:L34)</f>
        <v>596482394</v>
      </c>
      <c r="M36" s="165"/>
      <c r="N36" s="164">
        <f>SUM(N13:N34)</f>
        <v>180850096</v>
      </c>
    </row>
    <row r="37" spans="1:15" ht="15.95" customHeight="1">
      <c r="A37" s="173" t="s">
        <v>175</v>
      </c>
      <c r="B37" s="149"/>
      <c r="C37" s="154"/>
      <c r="D37" s="154"/>
      <c r="E37" s="154"/>
      <c r="F37" s="163"/>
      <c r="G37" s="154"/>
      <c r="H37" s="164"/>
      <c r="I37" s="165"/>
      <c r="J37" s="164"/>
      <c r="K37" s="166"/>
      <c r="L37" s="166"/>
      <c r="M37" s="166"/>
      <c r="N37" s="166"/>
    </row>
    <row r="38" spans="1:15" ht="15.95" customHeight="1">
      <c r="A38" s="152"/>
      <c r="B38" s="154" t="s">
        <v>176</v>
      </c>
      <c r="C38" s="149"/>
      <c r="D38" s="154"/>
      <c r="E38" s="154"/>
      <c r="F38" s="163"/>
      <c r="G38" s="154"/>
      <c r="H38" s="164">
        <v>-26502157</v>
      </c>
      <c r="I38" s="165">
        <v>0</v>
      </c>
      <c r="J38" s="164">
        <v>-16361073</v>
      </c>
      <c r="K38" s="165">
        <v>0</v>
      </c>
      <c r="L38" s="164">
        <v>168540968</v>
      </c>
      <c r="M38" s="165">
        <v>0</v>
      </c>
      <c r="N38" s="164">
        <v>180692125</v>
      </c>
      <c r="O38" s="197"/>
    </row>
    <row r="39" spans="1:15" ht="15.95" customHeight="1">
      <c r="A39" s="152"/>
      <c r="B39" s="154" t="s">
        <v>177</v>
      </c>
      <c r="C39" s="149"/>
      <c r="D39" s="154"/>
      <c r="E39" s="154"/>
      <c r="F39" s="163"/>
      <c r="G39" s="154"/>
      <c r="H39" s="164">
        <v>-82396904</v>
      </c>
      <c r="I39" s="165">
        <v>0</v>
      </c>
      <c r="J39" s="164">
        <v>85312196</v>
      </c>
      <c r="K39" s="165">
        <v>0</v>
      </c>
      <c r="L39" s="164">
        <v>-171137477</v>
      </c>
      <c r="M39" s="165">
        <v>0</v>
      </c>
      <c r="N39" s="164">
        <v>83394209</v>
      </c>
      <c r="O39" s="197"/>
    </row>
    <row r="40" spans="1:15" ht="15.95" customHeight="1">
      <c r="A40" s="152"/>
      <c r="B40" s="154" t="s">
        <v>52</v>
      </c>
      <c r="C40" s="149"/>
      <c r="D40" s="154"/>
      <c r="E40" s="154"/>
      <c r="F40" s="163"/>
      <c r="G40" s="154"/>
      <c r="H40" s="164">
        <v>-179225344</v>
      </c>
      <c r="I40" s="165">
        <v>0</v>
      </c>
      <c r="J40" s="164">
        <v>5707593</v>
      </c>
      <c r="K40" s="165">
        <v>0</v>
      </c>
      <c r="L40" s="164">
        <v>-297075</v>
      </c>
      <c r="M40" s="165">
        <v>0</v>
      </c>
      <c r="N40" s="164">
        <v>-31877</v>
      </c>
      <c r="O40" s="197"/>
    </row>
    <row r="41" spans="1:15" ht="15.95" customHeight="1">
      <c r="A41" s="152"/>
      <c r="B41" s="154" t="s">
        <v>178</v>
      </c>
      <c r="C41" s="149"/>
      <c r="D41" s="154"/>
      <c r="E41" s="154"/>
      <c r="F41" s="163"/>
      <c r="G41" s="154"/>
      <c r="H41" s="164">
        <v>1019430</v>
      </c>
      <c r="I41" s="165">
        <v>0</v>
      </c>
      <c r="J41" s="164">
        <v>3450932</v>
      </c>
      <c r="K41" s="165">
        <v>0</v>
      </c>
      <c r="L41" s="164">
        <v>918321</v>
      </c>
      <c r="M41" s="165">
        <v>0</v>
      </c>
      <c r="N41" s="164">
        <v>3619332</v>
      </c>
      <c r="O41" s="197"/>
    </row>
    <row r="42" spans="1:15" ht="15.95" customHeight="1">
      <c r="A42" s="152"/>
      <c r="B42" s="153" t="s">
        <v>179</v>
      </c>
      <c r="C42" s="149"/>
      <c r="D42" s="154"/>
      <c r="E42" s="154"/>
      <c r="F42" s="163"/>
      <c r="G42" s="154"/>
      <c r="H42" s="164">
        <v>-97524495</v>
      </c>
      <c r="I42" s="165">
        <v>0</v>
      </c>
      <c r="J42" s="164">
        <v>-8863982</v>
      </c>
      <c r="K42" s="165">
        <v>0</v>
      </c>
      <c r="L42" s="164">
        <v>-128482513</v>
      </c>
      <c r="M42" s="165">
        <v>0</v>
      </c>
      <c r="N42" s="164">
        <v>-2898130</v>
      </c>
      <c r="O42" s="197"/>
    </row>
    <row r="43" spans="1:15" ht="15.95" customHeight="1">
      <c r="A43" s="152"/>
      <c r="B43" s="153" t="s">
        <v>180</v>
      </c>
      <c r="C43" s="149"/>
      <c r="D43" s="154"/>
      <c r="E43" s="154"/>
      <c r="F43" s="163"/>
      <c r="G43" s="154"/>
      <c r="H43" s="164">
        <v>50253235</v>
      </c>
      <c r="I43" s="165">
        <v>0</v>
      </c>
      <c r="J43" s="164">
        <v>132168213</v>
      </c>
      <c r="K43" s="165">
        <v>0</v>
      </c>
      <c r="L43" s="164">
        <v>28305369</v>
      </c>
      <c r="M43" s="165">
        <v>0</v>
      </c>
      <c r="N43" s="164">
        <v>9681411</v>
      </c>
      <c r="O43" s="197"/>
    </row>
    <row r="44" spans="1:15" ht="15.95" customHeight="1">
      <c r="A44" s="152"/>
      <c r="B44" s="153" t="s">
        <v>181</v>
      </c>
      <c r="C44" s="149"/>
      <c r="D44" s="154"/>
      <c r="E44" s="154"/>
      <c r="F44" s="163"/>
      <c r="G44" s="154"/>
      <c r="H44" s="164">
        <v>260926449</v>
      </c>
      <c r="I44" s="165">
        <v>0</v>
      </c>
      <c r="J44" s="164">
        <v>-33703468</v>
      </c>
      <c r="K44" s="165">
        <v>0</v>
      </c>
      <c r="L44" s="164">
        <v>18204599</v>
      </c>
      <c r="M44" s="165">
        <v>0</v>
      </c>
      <c r="N44" s="164">
        <v>-22315632</v>
      </c>
      <c r="O44" s="197"/>
    </row>
    <row r="45" spans="1:15" ht="15.95" customHeight="1">
      <c r="A45" s="152"/>
      <c r="B45" s="153" t="s">
        <v>182</v>
      </c>
      <c r="C45" s="149"/>
      <c r="D45" s="154"/>
      <c r="E45" s="154"/>
      <c r="F45" s="163"/>
      <c r="G45" s="154"/>
      <c r="H45" s="164">
        <v>-2575542</v>
      </c>
      <c r="I45" s="165">
        <v>0</v>
      </c>
      <c r="J45" s="164">
        <v>-18571244</v>
      </c>
      <c r="K45" s="165">
        <v>0</v>
      </c>
      <c r="L45" s="164">
        <v>-2256181</v>
      </c>
      <c r="M45" s="165">
        <v>0</v>
      </c>
      <c r="N45" s="164">
        <v>-11036942</v>
      </c>
      <c r="O45" s="197"/>
    </row>
    <row r="46" spans="1:15" ht="15.95" customHeight="1">
      <c r="A46" s="152"/>
      <c r="B46" s="153" t="s">
        <v>183</v>
      </c>
      <c r="C46" s="149"/>
      <c r="D46" s="154"/>
      <c r="E46" s="154"/>
      <c r="F46" s="163"/>
      <c r="G46" s="154"/>
      <c r="H46" s="172">
        <v>-1187500</v>
      </c>
      <c r="I46" s="165">
        <v>0</v>
      </c>
      <c r="J46" s="172">
        <v>-21990338</v>
      </c>
      <c r="K46" s="165">
        <v>0</v>
      </c>
      <c r="L46" s="172">
        <v>10239855</v>
      </c>
      <c r="M46" s="165">
        <v>0</v>
      </c>
      <c r="N46" s="172">
        <v>-10408830</v>
      </c>
      <c r="O46" s="197"/>
    </row>
    <row r="47" spans="1:15" ht="8.1" customHeight="1">
      <c r="A47" s="152"/>
      <c r="B47" s="153"/>
      <c r="C47" s="154"/>
      <c r="D47" s="154"/>
      <c r="E47" s="154"/>
      <c r="F47" s="163"/>
      <c r="G47" s="154"/>
      <c r="H47" s="165"/>
      <c r="I47" s="165"/>
      <c r="J47" s="165"/>
      <c r="K47" s="165"/>
      <c r="L47" s="165"/>
      <c r="M47" s="165"/>
      <c r="N47" s="165"/>
      <c r="O47" s="197"/>
    </row>
    <row r="48" spans="1:15" ht="15.95" customHeight="1">
      <c r="A48" s="174" t="s">
        <v>236</v>
      </c>
      <c r="B48" s="149"/>
      <c r="C48" s="153"/>
      <c r="D48" s="154"/>
      <c r="E48" s="154"/>
      <c r="F48" s="163"/>
      <c r="G48" s="154"/>
      <c r="H48" s="165">
        <f>SUM(H36:H46)</f>
        <v>281584694</v>
      </c>
      <c r="I48" s="165"/>
      <c r="J48" s="165">
        <f>SUM(J36:J46)</f>
        <v>843136039.5</v>
      </c>
      <c r="K48" s="165"/>
      <c r="L48" s="165">
        <f>SUM(L36:L46)</f>
        <v>520518260</v>
      </c>
      <c r="M48" s="165"/>
      <c r="N48" s="165">
        <f>SUM(N36:N46)</f>
        <v>411545762</v>
      </c>
      <c r="O48" s="197"/>
    </row>
    <row r="49" spans="1:15" ht="15.95" customHeight="1">
      <c r="A49" s="153" t="s">
        <v>184</v>
      </c>
      <c r="B49" s="149"/>
      <c r="C49" s="153"/>
      <c r="D49" s="154"/>
      <c r="E49" s="154"/>
      <c r="F49" s="163"/>
      <c r="G49" s="154"/>
      <c r="H49" s="165">
        <v>15615</v>
      </c>
      <c r="I49" s="165">
        <v>0</v>
      </c>
      <c r="J49" s="165">
        <v>1946350</v>
      </c>
      <c r="K49" s="165">
        <v>0</v>
      </c>
      <c r="L49" s="165">
        <v>4650</v>
      </c>
      <c r="M49" s="165">
        <v>0</v>
      </c>
      <c r="N49" s="165">
        <v>2488803</v>
      </c>
      <c r="O49" s="197"/>
    </row>
    <row r="50" spans="1:15" ht="15.95" customHeight="1">
      <c r="A50" s="153" t="s">
        <v>185</v>
      </c>
      <c r="B50" s="149"/>
      <c r="C50" s="153"/>
      <c r="D50" s="154"/>
      <c r="E50" s="154"/>
      <c r="F50" s="163"/>
      <c r="G50" s="154"/>
      <c r="H50" s="164">
        <v>-215207622</v>
      </c>
      <c r="I50" s="165">
        <v>0</v>
      </c>
      <c r="J50" s="164">
        <v>-209783930</v>
      </c>
      <c r="K50" s="165">
        <v>0</v>
      </c>
      <c r="L50" s="164">
        <v>-214309099</v>
      </c>
      <c r="M50" s="165">
        <v>0</v>
      </c>
      <c r="N50" s="164">
        <v>-207109300</v>
      </c>
      <c r="O50" s="197"/>
    </row>
    <row r="51" spans="1:15" ht="15.95" customHeight="1">
      <c r="A51" s="153" t="s">
        <v>186</v>
      </c>
      <c r="B51" s="149"/>
      <c r="C51" s="153"/>
      <c r="D51" s="154"/>
      <c r="E51" s="154"/>
      <c r="F51" s="163"/>
      <c r="G51" s="154"/>
      <c r="H51" s="172">
        <v>-155328506</v>
      </c>
      <c r="I51" s="165">
        <v>0</v>
      </c>
      <c r="J51" s="172">
        <v>-26751535</v>
      </c>
      <c r="K51" s="165">
        <v>0</v>
      </c>
      <c r="L51" s="172">
        <v>-35163377</v>
      </c>
      <c r="M51" s="165">
        <v>0</v>
      </c>
      <c r="N51" s="172">
        <v>-6526674</v>
      </c>
      <c r="O51" s="197"/>
    </row>
    <row r="52" spans="1:15" ht="8.1" customHeight="1">
      <c r="A52" s="152"/>
      <c r="B52" s="153"/>
      <c r="C52" s="154"/>
      <c r="D52" s="154"/>
      <c r="E52" s="154"/>
      <c r="F52" s="163"/>
      <c r="G52" s="154"/>
      <c r="H52" s="165"/>
      <c r="I52" s="165"/>
      <c r="J52" s="165"/>
      <c r="K52" s="165"/>
      <c r="L52" s="165"/>
      <c r="M52" s="165"/>
      <c r="N52" s="165"/>
      <c r="O52" s="197"/>
    </row>
    <row r="53" spans="1:15" ht="15.95" customHeight="1">
      <c r="A53" s="174" t="s">
        <v>237</v>
      </c>
      <c r="B53" s="149"/>
      <c r="C53" s="154"/>
      <c r="D53" s="154"/>
      <c r="E53" s="154"/>
      <c r="F53" s="163"/>
      <c r="G53" s="154"/>
      <c r="H53" s="172">
        <f>SUM(H48:H51)</f>
        <v>-88935819</v>
      </c>
      <c r="I53" s="165"/>
      <c r="J53" s="172">
        <f>SUM(J48:J51)</f>
        <v>608546924.5</v>
      </c>
      <c r="K53" s="165"/>
      <c r="L53" s="172">
        <f>SUM(L48:L51)</f>
        <v>271050434</v>
      </c>
      <c r="M53" s="165"/>
      <c r="N53" s="172">
        <f>SUM(N48:N51)</f>
        <v>200398591</v>
      </c>
      <c r="O53" s="197"/>
    </row>
    <row r="54" spans="1:15" ht="15.95" customHeight="1">
      <c r="A54" s="174"/>
      <c r="B54" s="149"/>
      <c r="C54" s="154"/>
      <c r="D54" s="154"/>
      <c r="E54" s="154"/>
      <c r="F54" s="163"/>
      <c r="G54" s="154"/>
      <c r="H54" s="165"/>
      <c r="I54" s="165"/>
      <c r="J54" s="165"/>
      <c r="K54" s="165"/>
      <c r="L54" s="165"/>
      <c r="M54" s="165"/>
      <c r="N54" s="165"/>
      <c r="O54" s="197"/>
    </row>
    <row r="55" spans="1:15" ht="15.95" customHeight="1">
      <c r="A55" s="174"/>
      <c r="B55" s="149"/>
      <c r="C55" s="154"/>
      <c r="D55" s="154"/>
      <c r="E55" s="154"/>
      <c r="F55" s="163"/>
      <c r="G55" s="154"/>
      <c r="H55" s="165"/>
      <c r="I55" s="165"/>
      <c r="J55" s="165"/>
      <c r="K55" s="165"/>
      <c r="L55" s="165"/>
      <c r="M55" s="165"/>
      <c r="N55" s="165"/>
      <c r="O55" s="197"/>
    </row>
    <row r="56" spans="1:15" ht="15.95" customHeight="1">
      <c r="A56" s="174"/>
      <c r="B56" s="149"/>
      <c r="C56" s="154"/>
      <c r="D56" s="154"/>
      <c r="E56" s="154"/>
      <c r="F56" s="163"/>
      <c r="G56" s="154"/>
      <c r="H56" s="165"/>
      <c r="I56" s="165"/>
      <c r="J56" s="165"/>
      <c r="K56" s="165"/>
      <c r="L56" s="165"/>
      <c r="M56" s="165"/>
      <c r="N56" s="165"/>
      <c r="O56" s="197"/>
    </row>
    <row r="57" spans="1:15" ht="15.95" customHeight="1">
      <c r="A57" s="174"/>
      <c r="B57" s="149"/>
      <c r="C57" s="154"/>
      <c r="D57" s="154"/>
      <c r="E57" s="154"/>
      <c r="F57" s="163"/>
      <c r="G57" s="154"/>
      <c r="H57" s="165"/>
      <c r="I57" s="165"/>
      <c r="J57" s="165"/>
      <c r="K57" s="165"/>
      <c r="L57" s="165"/>
      <c r="M57" s="165"/>
      <c r="N57" s="165"/>
      <c r="O57" s="197"/>
    </row>
    <row r="58" spans="1:15" ht="15.95" customHeight="1">
      <c r="A58" s="174"/>
      <c r="B58" s="149"/>
      <c r="C58" s="154"/>
      <c r="D58" s="154"/>
      <c r="E58" s="154"/>
      <c r="F58" s="163"/>
      <c r="G58" s="154"/>
      <c r="H58" s="165"/>
      <c r="I58" s="165"/>
      <c r="J58" s="165"/>
      <c r="K58" s="165"/>
      <c r="L58" s="165"/>
      <c r="M58" s="165"/>
      <c r="N58" s="165"/>
      <c r="O58" s="197"/>
    </row>
    <row r="59" spans="1:15" ht="15.95" customHeight="1">
      <c r="A59" s="174"/>
      <c r="B59" s="149"/>
      <c r="C59" s="154"/>
      <c r="D59" s="154"/>
      <c r="E59" s="154"/>
      <c r="F59" s="163"/>
      <c r="G59" s="154"/>
      <c r="H59" s="165"/>
      <c r="I59" s="165"/>
      <c r="J59" s="165"/>
      <c r="K59" s="165"/>
      <c r="L59" s="165"/>
      <c r="M59" s="165"/>
      <c r="N59" s="165"/>
      <c r="O59" s="197"/>
    </row>
    <row r="60" spans="1:15" ht="15.95" customHeight="1">
      <c r="A60" s="152"/>
      <c r="B60" s="153"/>
      <c r="C60" s="154"/>
      <c r="D60" s="154"/>
      <c r="E60" s="154"/>
      <c r="F60" s="163"/>
      <c r="G60" s="154"/>
      <c r="H60" s="164"/>
      <c r="I60" s="165"/>
      <c r="J60" s="164"/>
      <c r="K60" s="165"/>
      <c r="L60" s="164"/>
      <c r="M60" s="165"/>
      <c r="N60" s="164"/>
      <c r="O60" s="197"/>
    </row>
    <row r="61" spans="1:15" ht="15.95" customHeight="1">
      <c r="A61" s="152"/>
      <c r="B61" s="153"/>
      <c r="C61" s="154"/>
      <c r="D61" s="154"/>
      <c r="E61" s="154"/>
      <c r="F61" s="163"/>
      <c r="G61" s="154"/>
      <c r="H61" s="164"/>
      <c r="I61" s="165"/>
      <c r="J61" s="164"/>
      <c r="K61" s="165"/>
      <c r="L61" s="164"/>
      <c r="M61" s="165"/>
      <c r="N61" s="164"/>
    </row>
    <row r="62" spans="1:15" ht="6.75" customHeight="1">
      <c r="A62" s="152"/>
      <c r="B62" s="153"/>
      <c r="C62" s="154"/>
      <c r="D62" s="154"/>
      <c r="E62" s="154"/>
      <c r="F62" s="163"/>
      <c r="G62" s="154"/>
      <c r="H62" s="164"/>
      <c r="I62" s="165"/>
      <c r="J62" s="164"/>
      <c r="K62" s="165"/>
      <c r="L62" s="164"/>
      <c r="M62" s="165"/>
      <c r="N62" s="164"/>
    </row>
    <row r="63" spans="1:15" ht="20.100000000000001" customHeight="1">
      <c r="A63" s="175" t="str">
        <f>'8'!A40</f>
        <v>The condensed notes to the interim financial information are an integral part of these interim financial information.</v>
      </c>
      <c r="B63" s="175"/>
      <c r="C63" s="176"/>
      <c r="D63" s="176"/>
      <c r="E63" s="176"/>
      <c r="F63" s="177"/>
      <c r="G63" s="176"/>
      <c r="H63" s="178"/>
      <c r="I63" s="178"/>
      <c r="J63" s="178"/>
      <c r="K63" s="178"/>
      <c r="L63" s="178"/>
      <c r="M63" s="178"/>
      <c r="N63" s="178"/>
    </row>
    <row r="64" spans="1:15" ht="15.95" customHeight="1">
      <c r="A64" s="221" t="s">
        <v>0</v>
      </c>
      <c r="B64" s="221"/>
      <c r="C64" s="221"/>
      <c r="D64" s="221"/>
      <c r="E64" s="221"/>
      <c r="F64" s="221"/>
      <c r="G64" s="221"/>
      <c r="H64" s="221"/>
      <c r="I64" s="221"/>
      <c r="J64" s="221"/>
      <c r="K64" s="221"/>
      <c r="L64" s="221"/>
      <c r="M64" s="221"/>
      <c r="N64" s="221"/>
    </row>
    <row r="65" spans="1:14" ht="15.95" customHeight="1">
      <c r="A65" s="218" t="s">
        <v>187</v>
      </c>
      <c r="B65" s="218"/>
      <c r="C65" s="218"/>
      <c r="D65" s="218"/>
      <c r="E65" s="218"/>
      <c r="F65" s="218"/>
      <c r="G65" s="218"/>
      <c r="H65" s="218"/>
      <c r="I65" s="218"/>
      <c r="J65" s="218"/>
      <c r="K65" s="218"/>
      <c r="L65" s="218"/>
      <c r="M65" s="218"/>
      <c r="N65" s="218"/>
    </row>
    <row r="66" spans="1:14" ht="15.95" customHeight="1">
      <c r="A66" s="219" t="str">
        <f>A3</f>
        <v>For the three-month period ended 31 March 2016</v>
      </c>
      <c r="B66" s="219"/>
      <c r="C66" s="219"/>
      <c r="D66" s="219"/>
      <c r="E66" s="219"/>
      <c r="F66" s="219"/>
      <c r="G66" s="219"/>
      <c r="H66" s="219"/>
      <c r="I66" s="219"/>
      <c r="J66" s="219"/>
      <c r="K66" s="219"/>
      <c r="L66" s="219"/>
      <c r="M66" s="219"/>
      <c r="N66" s="219"/>
    </row>
    <row r="67" spans="1:14" ht="15.95" customHeight="1">
      <c r="A67" s="152"/>
      <c r="B67" s="153"/>
      <c r="C67" s="154"/>
      <c r="D67" s="154"/>
      <c r="E67" s="154"/>
      <c r="F67" s="150"/>
      <c r="G67" s="195"/>
      <c r="H67" s="151"/>
      <c r="I67" s="151"/>
      <c r="J67" s="151"/>
      <c r="K67" s="151"/>
      <c r="L67" s="151"/>
      <c r="M67" s="151"/>
      <c r="N67" s="151"/>
    </row>
    <row r="68" spans="1:14" ht="15.95" customHeight="1">
      <c r="A68" s="152"/>
      <c r="B68" s="153"/>
      <c r="C68" s="154"/>
      <c r="D68" s="154"/>
      <c r="E68" s="154"/>
      <c r="F68" s="150"/>
      <c r="G68" s="195"/>
      <c r="H68" s="151"/>
      <c r="I68" s="151"/>
      <c r="J68" s="151"/>
      <c r="K68" s="151"/>
      <c r="L68" s="151"/>
      <c r="M68" s="151"/>
      <c r="N68" s="151"/>
    </row>
    <row r="69" spans="1:14" ht="15.95" customHeight="1">
      <c r="A69" s="152"/>
      <c r="B69" s="153"/>
      <c r="C69" s="154"/>
      <c r="D69" s="154"/>
      <c r="E69" s="154"/>
      <c r="F69" s="155"/>
      <c r="G69" s="13"/>
      <c r="H69" s="220" t="s">
        <v>1</v>
      </c>
      <c r="I69" s="220"/>
      <c r="J69" s="220"/>
      <c r="K69" s="156"/>
      <c r="L69" s="220" t="s">
        <v>2</v>
      </c>
      <c r="M69" s="220"/>
      <c r="N69" s="220"/>
    </row>
    <row r="70" spans="1:14" ht="15.95" customHeight="1">
      <c r="A70" s="152"/>
      <c r="B70" s="153"/>
      <c r="C70" s="154"/>
      <c r="D70" s="154"/>
      <c r="E70" s="154"/>
      <c r="F70" s="157"/>
      <c r="G70" s="158"/>
      <c r="H70" s="159"/>
      <c r="I70" s="160"/>
      <c r="J70" s="159" t="s">
        <v>143</v>
      </c>
      <c r="K70" s="161"/>
      <c r="L70" s="159"/>
      <c r="M70" s="160"/>
      <c r="N70" s="159" t="s">
        <v>143</v>
      </c>
    </row>
    <row r="71" spans="1:14" ht="15.95" customHeight="1">
      <c r="A71" s="152"/>
      <c r="B71" s="153"/>
      <c r="C71" s="154"/>
      <c r="D71" s="154"/>
      <c r="E71" s="154"/>
      <c r="F71" s="157"/>
      <c r="G71" s="158"/>
      <c r="H71" s="159" t="s">
        <v>44</v>
      </c>
      <c r="I71" s="160"/>
      <c r="J71" s="159" t="s">
        <v>44</v>
      </c>
      <c r="K71" s="161"/>
      <c r="L71" s="159" t="s">
        <v>44</v>
      </c>
      <c r="M71" s="160"/>
      <c r="N71" s="159" t="s">
        <v>44</v>
      </c>
    </row>
    <row r="72" spans="1:14" ht="15.95" customHeight="1">
      <c r="A72" s="152"/>
      <c r="B72" s="153"/>
      <c r="C72" s="154"/>
      <c r="D72" s="154"/>
      <c r="E72" s="154"/>
      <c r="F72" s="157"/>
      <c r="G72" s="158"/>
      <c r="H72" s="159" t="s">
        <v>3</v>
      </c>
      <c r="I72" s="160"/>
      <c r="J72" s="159" t="s">
        <v>4</v>
      </c>
      <c r="K72" s="161"/>
      <c r="L72" s="159" t="s">
        <v>3</v>
      </c>
      <c r="M72" s="160"/>
      <c r="N72" s="159" t="s">
        <v>4</v>
      </c>
    </row>
    <row r="73" spans="1:14" ht="15.95" customHeight="1">
      <c r="A73" s="152"/>
      <c r="B73" s="153"/>
      <c r="C73" s="154"/>
      <c r="D73" s="154"/>
      <c r="E73" s="154"/>
      <c r="F73" s="162" t="s">
        <v>5</v>
      </c>
      <c r="G73" s="158"/>
      <c r="H73" s="18" t="s">
        <v>6</v>
      </c>
      <c r="I73" s="160"/>
      <c r="J73" s="18" t="s">
        <v>6</v>
      </c>
      <c r="K73" s="161"/>
      <c r="L73" s="18" t="s">
        <v>6</v>
      </c>
      <c r="M73" s="160"/>
      <c r="N73" s="18" t="s">
        <v>6</v>
      </c>
    </row>
    <row r="74" spans="1:14" ht="8.1" customHeight="1">
      <c r="A74" s="152"/>
      <c r="B74" s="153"/>
      <c r="C74" s="149"/>
      <c r="D74" s="154"/>
      <c r="E74" s="154"/>
      <c r="F74" s="163"/>
      <c r="G74" s="154"/>
      <c r="H74" s="165"/>
      <c r="I74" s="165"/>
      <c r="J74" s="165"/>
      <c r="K74" s="165"/>
      <c r="L74" s="165"/>
      <c r="M74" s="165"/>
      <c r="N74" s="165"/>
    </row>
    <row r="75" spans="1:14" ht="15.95" customHeight="1">
      <c r="A75" s="167" t="s">
        <v>188</v>
      </c>
      <c r="B75" s="153"/>
      <c r="C75" s="154"/>
      <c r="D75" s="154"/>
      <c r="E75" s="154"/>
      <c r="F75" s="163"/>
      <c r="G75" s="154"/>
      <c r="H75" s="164"/>
      <c r="I75" s="165"/>
      <c r="J75" s="164"/>
      <c r="K75" s="165"/>
      <c r="L75" s="164"/>
      <c r="M75" s="165"/>
      <c r="N75" s="164"/>
    </row>
    <row r="76" spans="1:14" ht="15.95" customHeight="1">
      <c r="A76" s="153" t="s">
        <v>189</v>
      </c>
      <c r="B76" s="153"/>
      <c r="C76" s="154"/>
      <c r="D76" s="154"/>
      <c r="E76" s="154"/>
      <c r="F76" s="163"/>
      <c r="G76" s="154"/>
      <c r="H76" s="165">
        <f>1469043151-1</f>
        <v>1469043150</v>
      </c>
      <c r="I76" s="165">
        <v>0</v>
      </c>
      <c r="J76" s="165">
        <v>0</v>
      </c>
      <c r="K76" s="165">
        <v>0</v>
      </c>
      <c r="L76" s="165">
        <f>1469043151-1</f>
        <v>1469043150</v>
      </c>
      <c r="M76" s="165">
        <v>0</v>
      </c>
      <c r="N76" s="165">
        <v>0</v>
      </c>
    </row>
    <row r="77" spans="1:14" ht="15.95" customHeight="1">
      <c r="A77" s="153" t="s">
        <v>231</v>
      </c>
      <c r="B77" s="153"/>
      <c r="C77" s="154"/>
      <c r="D77" s="154"/>
      <c r="E77" s="154"/>
      <c r="F77" s="163"/>
      <c r="G77" s="154"/>
      <c r="H77" s="165">
        <v>0</v>
      </c>
      <c r="I77" s="165">
        <v>0</v>
      </c>
      <c r="J77" s="165">
        <v>195000</v>
      </c>
      <c r="K77" s="165">
        <v>0</v>
      </c>
      <c r="L77" s="165">
        <v>142500003</v>
      </c>
      <c r="M77" s="165">
        <v>0</v>
      </c>
      <c r="N77" s="165">
        <v>0</v>
      </c>
    </row>
    <row r="78" spans="1:14" ht="15.95" customHeight="1">
      <c r="A78" s="153" t="s">
        <v>251</v>
      </c>
      <c r="B78" s="153"/>
      <c r="C78" s="154"/>
      <c r="D78" s="154"/>
      <c r="E78" s="154"/>
      <c r="F78" s="163"/>
      <c r="G78" s="154"/>
      <c r="H78" s="165">
        <v>-1000000000</v>
      </c>
      <c r="I78" s="165">
        <v>0</v>
      </c>
      <c r="J78" s="165">
        <v>0</v>
      </c>
      <c r="K78" s="165">
        <v>0</v>
      </c>
      <c r="L78" s="165">
        <v>-2555772408</v>
      </c>
      <c r="M78" s="165">
        <v>0</v>
      </c>
      <c r="N78" s="165">
        <v>-598000000</v>
      </c>
    </row>
    <row r="79" spans="1:14" ht="15.95" customHeight="1">
      <c r="A79" s="153" t="s">
        <v>190</v>
      </c>
      <c r="B79" s="153"/>
      <c r="C79" s="154"/>
      <c r="D79" s="154"/>
      <c r="E79" s="154"/>
      <c r="F79" s="163"/>
      <c r="G79" s="154"/>
      <c r="H79" s="165">
        <v>0</v>
      </c>
      <c r="I79" s="165">
        <v>0</v>
      </c>
      <c r="J79" s="165">
        <v>0</v>
      </c>
      <c r="K79" s="165">
        <v>0</v>
      </c>
      <c r="L79" s="165">
        <v>1431140711</v>
      </c>
      <c r="M79" s="165">
        <v>0</v>
      </c>
      <c r="N79" s="165">
        <v>0</v>
      </c>
    </row>
    <row r="80" spans="1:14" ht="15.95" customHeight="1">
      <c r="A80" s="153" t="s">
        <v>232</v>
      </c>
      <c r="B80" s="153"/>
      <c r="C80" s="154"/>
      <c r="D80" s="154"/>
      <c r="E80" s="154"/>
      <c r="F80" s="163"/>
      <c r="G80" s="154"/>
      <c r="H80" s="165">
        <v>0</v>
      </c>
      <c r="I80" s="165">
        <v>0</v>
      </c>
      <c r="J80" s="165">
        <v>0</v>
      </c>
      <c r="K80" s="165">
        <v>0</v>
      </c>
      <c r="L80" s="165">
        <f>4317305990+1</f>
        <v>4317305991</v>
      </c>
      <c r="M80" s="165">
        <v>0</v>
      </c>
      <c r="N80" s="165">
        <v>0</v>
      </c>
    </row>
    <row r="81" spans="1:14" ht="15.95" customHeight="1">
      <c r="A81" s="153" t="s">
        <v>191</v>
      </c>
      <c r="B81" s="153"/>
      <c r="C81" s="154"/>
      <c r="D81" s="154"/>
      <c r="E81" s="154"/>
      <c r="F81" s="163"/>
      <c r="G81" s="154"/>
      <c r="H81" s="165">
        <v>0</v>
      </c>
      <c r="I81" s="165">
        <v>0</v>
      </c>
      <c r="J81" s="165">
        <v>0</v>
      </c>
      <c r="K81" s="165">
        <v>0</v>
      </c>
      <c r="L81" s="165">
        <v>-5114021870</v>
      </c>
      <c r="M81" s="165">
        <v>0</v>
      </c>
      <c r="N81" s="165">
        <v>-106100393</v>
      </c>
    </row>
    <row r="82" spans="1:14" ht="15.95" customHeight="1">
      <c r="A82" s="153" t="s">
        <v>253</v>
      </c>
      <c r="B82" s="153"/>
      <c r="C82" s="154"/>
      <c r="D82" s="154"/>
      <c r="E82" s="154"/>
      <c r="F82" s="163">
        <v>10</v>
      </c>
      <c r="G82" s="154"/>
      <c r="H82" s="165">
        <f>36719999+1</f>
        <v>36720000</v>
      </c>
      <c r="I82" s="165">
        <v>0</v>
      </c>
      <c r="J82" s="165">
        <v>0</v>
      </c>
      <c r="K82" s="165">
        <v>0</v>
      </c>
      <c r="L82" s="165">
        <v>0</v>
      </c>
      <c r="M82" s="165">
        <v>0</v>
      </c>
      <c r="N82" s="165">
        <v>0</v>
      </c>
    </row>
    <row r="83" spans="1:14" ht="15.95" customHeight="1">
      <c r="A83" s="153" t="s">
        <v>192</v>
      </c>
      <c r="B83" s="153"/>
      <c r="C83" s="154"/>
      <c r="D83" s="154"/>
      <c r="E83" s="154"/>
      <c r="F83" s="163">
        <v>10</v>
      </c>
      <c r="G83" s="154"/>
      <c r="H83" s="165">
        <v>18313254</v>
      </c>
      <c r="I83" s="165">
        <v>0</v>
      </c>
      <c r="J83" s="165">
        <v>40704713</v>
      </c>
      <c r="K83" s="165">
        <v>0</v>
      </c>
      <c r="L83" s="165">
        <v>18313254</v>
      </c>
      <c r="M83" s="165">
        <v>0</v>
      </c>
      <c r="N83" s="165">
        <v>40704713</v>
      </c>
    </row>
    <row r="84" spans="1:14" ht="15.95" customHeight="1">
      <c r="A84" s="153" t="s">
        <v>122</v>
      </c>
      <c r="B84" s="153"/>
      <c r="C84" s="154"/>
      <c r="D84" s="154"/>
      <c r="E84" s="154"/>
      <c r="F84" s="163"/>
      <c r="G84" s="154"/>
      <c r="H84" s="165">
        <v>0</v>
      </c>
      <c r="I84" s="165">
        <v>0</v>
      </c>
      <c r="J84" s="165">
        <v>0</v>
      </c>
      <c r="K84" s="165">
        <v>0</v>
      </c>
      <c r="L84" s="165">
        <v>0</v>
      </c>
      <c r="M84" s="165">
        <v>0</v>
      </c>
      <c r="N84" s="165">
        <v>639899686</v>
      </c>
    </row>
    <row r="85" spans="1:14" ht="15.95" customHeight="1">
      <c r="A85" s="153" t="s">
        <v>193</v>
      </c>
      <c r="B85" s="153"/>
      <c r="C85" s="154"/>
      <c r="D85" s="154"/>
      <c r="E85" s="154"/>
      <c r="F85" s="163"/>
      <c r="G85" s="154"/>
      <c r="H85" s="165">
        <v>0</v>
      </c>
      <c r="I85" s="165">
        <v>0</v>
      </c>
      <c r="J85" s="165">
        <v>110</v>
      </c>
      <c r="K85" s="165">
        <v>0</v>
      </c>
      <c r="L85" s="165">
        <v>0</v>
      </c>
      <c r="M85" s="165">
        <v>0</v>
      </c>
      <c r="N85" s="165">
        <v>110</v>
      </c>
    </row>
    <row r="86" spans="1:14" ht="15.95" customHeight="1">
      <c r="A86" s="153" t="s">
        <v>194</v>
      </c>
      <c r="B86" s="153"/>
      <c r="C86" s="154"/>
      <c r="D86" s="154"/>
      <c r="E86" s="154"/>
      <c r="F86" s="163"/>
      <c r="G86" s="154"/>
      <c r="H86" s="165">
        <v>-12770298</v>
      </c>
      <c r="I86" s="165">
        <v>0</v>
      </c>
      <c r="J86" s="165">
        <v>-9783249</v>
      </c>
      <c r="K86" s="165">
        <v>0</v>
      </c>
      <c r="L86" s="165">
        <v>0</v>
      </c>
      <c r="M86" s="165">
        <v>0</v>
      </c>
      <c r="N86" s="165">
        <v>0</v>
      </c>
    </row>
    <row r="87" spans="1:14" ht="15.95" customHeight="1">
      <c r="A87" s="153" t="s">
        <v>195</v>
      </c>
      <c r="B87" s="153"/>
      <c r="C87" s="154"/>
      <c r="D87" s="154"/>
      <c r="E87" s="154"/>
      <c r="F87" s="163"/>
      <c r="G87" s="154"/>
      <c r="H87" s="165">
        <v>98131</v>
      </c>
      <c r="I87" s="165">
        <v>0</v>
      </c>
      <c r="J87" s="165">
        <v>2214953</v>
      </c>
      <c r="K87" s="165">
        <v>0</v>
      </c>
      <c r="L87" s="165">
        <v>98131</v>
      </c>
      <c r="M87" s="165">
        <v>0</v>
      </c>
      <c r="N87" s="165">
        <v>1401869</v>
      </c>
    </row>
    <row r="88" spans="1:14" ht="15.95" customHeight="1">
      <c r="A88" s="153" t="s">
        <v>196</v>
      </c>
      <c r="B88" s="153"/>
      <c r="C88" s="154"/>
      <c r="D88" s="154"/>
      <c r="E88" s="154"/>
      <c r="F88" s="163">
        <v>13</v>
      </c>
      <c r="G88" s="154"/>
      <c r="H88" s="165">
        <v>-53977061</v>
      </c>
      <c r="I88" s="165">
        <v>0</v>
      </c>
      <c r="J88" s="165">
        <v>-50411072</v>
      </c>
      <c r="K88" s="165">
        <v>0</v>
      </c>
      <c r="L88" s="165">
        <v>-1340880</v>
      </c>
      <c r="M88" s="165">
        <v>0</v>
      </c>
      <c r="N88" s="165">
        <v>-3507917</v>
      </c>
    </row>
    <row r="89" spans="1:14" ht="15.95" customHeight="1">
      <c r="A89" s="153" t="s">
        <v>197</v>
      </c>
      <c r="B89" s="153"/>
      <c r="C89" s="154"/>
      <c r="D89" s="154"/>
      <c r="E89" s="154"/>
      <c r="F89" s="163">
        <v>16</v>
      </c>
      <c r="G89" s="154"/>
      <c r="H89" s="172">
        <v>-31337824</v>
      </c>
      <c r="I89" s="165">
        <v>0</v>
      </c>
      <c r="J89" s="172">
        <v>-31511996</v>
      </c>
      <c r="K89" s="165">
        <v>0</v>
      </c>
      <c r="L89" s="172">
        <v>-2698868</v>
      </c>
      <c r="M89" s="165">
        <v>0</v>
      </c>
      <c r="N89" s="172">
        <v>-4503859</v>
      </c>
    </row>
    <row r="90" spans="1:14" ht="8.1" customHeight="1">
      <c r="A90" s="152"/>
      <c r="B90" s="153"/>
      <c r="C90" s="154"/>
      <c r="D90" s="154"/>
      <c r="E90" s="154"/>
      <c r="F90" s="163"/>
      <c r="G90" s="154"/>
      <c r="H90" s="165"/>
      <c r="I90" s="165"/>
      <c r="J90" s="165"/>
      <c r="K90" s="165"/>
      <c r="L90" s="165"/>
      <c r="M90" s="165"/>
      <c r="N90" s="165"/>
    </row>
    <row r="91" spans="1:14" ht="15.95" customHeight="1">
      <c r="A91" s="174" t="s">
        <v>198</v>
      </c>
      <c r="B91" s="174"/>
      <c r="C91" s="179"/>
      <c r="D91" s="180"/>
      <c r="E91" s="180"/>
      <c r="F91" s="163"/>
      <c r="G91" s="154"/>
      <c r="H91" s="172">
        <f t="shared" ref="H91:N91" si="0">SUM(H76:H89)</f>
        <v>426089352</v>
      </c>
      <c r="I91" s="165">
        <f t="shared" si="0"/>
        <v>0</v>
      </c>
      <c r="J91" s="172">
        <f t="shared" si="0"/>
        <v>-48591541</v>
      </c>
      <c r="K91" s="165">
        <f t="shared" si="0"/>
        <v>0</v>
      </c>
      <c r="L91" s="172">
        <f t="shared" si="0"/>
        <v>-295432786</v>
      </c>
      <c r="M91" s="165">
        <f t="shared" si="0"/>
        <v>0</v>
      </c>
      <c r="N91" s="172">
        <f t="shared" si="0"/>
        <v>-30105791</v>
      </c>
    </row>
    <row r="92" spans="1:14" ht="15.95" customHeight="1">
      <c r="A92" s="174"/>
      <c r="B92" s="174"/>
      <c r="C92" s="179"/>
      <c r="D92" s="180"/>
      <c r="E92" s="180"/>
      <c r="F92" s="163"/>
      <c r="G92" s="154"/>
      <c r="H92" s="165"/>
      <c r="I92" s="165"/>
      <c r="J92" s="165"/>
      <c r="K92" s="165"/>
      <c r="L92" s="165"/>
      <c r="M92" s="165"/>
      <c r="N92" s="165"/>
    </row>
    <row r="93" spans="1:14" ht="15.95" customHeight="1">
      <c r="A93" s="167" t="s">
        <v>199</v>
      </c>
      <c r="B93" s="153"/>
      <c r="C93" s="154"/>
      <c r="D93" s="154"/>
      <c r="E93" s="154"/>
      <c r="F93" s="163"/>
      <c r="G93" s="154"/>
      <c r="H93" s="164"/>
      <c r="I93" s="165"/>
      <c r="J93" s="164"/>
      <c r="K93" s="165"/>
      <c r="L93" s="164"/>
      <c r="M93" s="165"/>
      <c r="N93" s="164"/>
    </row>
    <row r="94" spans="1:14" ht="15.95" customHeight="1">
      <c r="A94" s="153" t="s">
        <v>259</v>
      </c>
      <c r="B94" s="153"/>
      <c r="C94" s="154"/>
      <c r="D94" s="154"/>
      <c r="E94" s="154"/>
      <c r="F94" s="163"/>
      <c r="G94" s="154"/>
      <c r="H94" s="164"/>
      <c r="I94" s="165"/>
      <c r="J94" s="164"/>
      <c r="K94" s="165"/>
      <c r="L94" s="164"/>
      <c r="M94" s="165"/>
      <c r="N94" s="164"/>
    </row>
    <row r="95" spans="1:14" ht="15.95" customHeight="1">
      <c r="A95" s="153"/>
      <c r="B95" s="153" t="s">
        <v>260</v>
      </c>
      <c r="C95" s="154"/>
      <c r="D95" s="154"/>
      <c r="E95" s="154"/>
      <c r="F95" s="163"/>
      <c r="G95" s="154"/>
      <c r="H95" s="164">
        <v>2546612908</v>
      </c>
      <c r="I95" s="165"/>
      <c r="J95" s="164">
        <v>0</v>
      </c>
      <c r="K95" s="165"/>
      <c r="L95" s="164">
        <v>2546612908</v>
      </c>
      <c r="M95" s="165"/>
      <c r="N95" s="164">
        <v>0</v>
      </c>
    </row>
    <row r="96" spans="1:14" ht="15.95" customHeight="1">
      <c r="A96" s="153" t="s">
        <v>261</v>
      </c>
      <c r="B96" s="153"/>
      <c r="C96" s="154"/>
      <c r="D96" s="154"/>
      <c r="E96" s="154"/>
      <c r="F96" s="163"/>
      <c r="G96" s="154"/>
      <c r="H96" s="164"/>
      <c r="I96" s="165"/>
      <c r="J96" s="164"/>
      <c r="K96" s="165"/>
      <c r="L96" s="164"/>
      <c r="M96" s="165"/>
      <c r="N96" s="164"/>
    </row>
    <row r="97" spans="1:14" ht="15.95" customHeight="1">
      <c r="A97" s="153"/>
      <c r="B97" s="153" t="s">
        <v>260</v>
      </c>
      <c r="C97" s="154"/>
      <c r="D97" s="154"/>
      <c r="E97" s="154"/>
      <c r="F97" s="163"/>
      <c r="G97" s="154"/>
      <c r="H97" s="164">
        <f>-H95</f>
        <v>-2546612908</v>
      </c>
      <c r="I97" s="165">
        <v>0</v>
      </c>
      <c r="J97" s="164">
        <v>-300000000</v>
      </c>
      <c r="K97" s="165">
        <v>0</v>
      </c>
      <c r="L97" s="164">
        <f>-L95</f>
        <v>-2546612908</v>
      </c>
      <c r="M97" s="165">
        <v>0</v>
      </c>
      <c r="N97" s="164">
        <v>-300000000</v>
      </c>
    </row>
    <row r="98" spans="1:14" ht="15.95" customHeight="1">
      <c r="A98" s="153" t="s">
        <v>200</v>
      </c>
      <c r="B98" s="153"/>
      <c r="C98" s="154"/>
      <c r="D98" s="154"/>
      <c r="E98" s="154"/>
      <c r="F98" s="163">
        <v>15</v>
      </c>
      <c r="G98" s="154"/>
      <c r="H98" s="164">
        <v>0</v>
      </c>
      <c r="I98" s="165">
        <v>0</v>
      </c>
      <c r="J98" s="164">
        <v>2500000000</v>
      </c>
      <c r="K98" s="165">
        <v>0</v>
      </c>
      <c r="L98" s="164">
        <v>0</v>
      </c>
      <c r="M98" s="165">
        <v>0</v>
      </c>
      <c r="N98" s="164">
        <v>2500000000</v>
      </c>
    </row>
    <row r="99" spans="1:14" ht="15.95" customHeight="1">
      <c r="A99" s="153" t="s">
        <v>201</v>
      </c>
      <c r="B99" s="153"/>
      <c r="C99" s="154"/>
      <c r="D99" s="154"/>
      <c r="E99" s="154"/>
      <c r="F99" s="163">
        <v>15</v>
      </c>
      <c r="G99" s="154"/>
      <c r="H99" s="164">
        <v>0</v>
      </c>
      <c r="I99" s="165">
        <v>0</v>
      </c>
      <c r="J99" s="164">
        <v>-11235000</v>
      </c>
      <c r="K99" s="165">
        <v>0</v>
      </c>
      <c r="L99" s="164">
        <v>0</v>
      </c>
      <c r="M99" s="165">
        <v>0</v>
      </c>
      <c r="N99" s="164">
        <v>-11235000</v>
      </c>
    </row>
    <row r="100" spans="1:14" ht="15.95" customHeight="1">
      <c r="A100" s="153" t="s">
        <v>233</v>
      </c>
      <c r="B100" s="153"/>
      <c r="C100" s="154"/>
      <c r="D100" s="154"/>
      <c r="E100" s="154"/>
      <c r="F100" s="163"/>
      <c r="G100" s="154"/>
      <c r="H100" s="164">
        <v>0</v>
      </c>
      <c r="I100" s="165">
        <v>0</v>
      </c>
      <c r="J100" s="164">
        <v>0</v>
      </c>
      <c r="K100" s="165">
        <v>0</v>
      </c>
      <c r="L100" s="164">
        <v>-366000000</v>
      </c>
      <c r="M100" s="165">
        <v>0</v>
      </c>
      <c r="N100" s="164">
        <v>-79358807.799999997</v>
      </c>
    </row>
    <row r="101" spans="1:14" ht="15.95" customHeight="1">
      <c r="A101" s="153" t="s">
        <v>202</v>
      </c>
      <c r="B101" s="153"/>
      <c r="C101" s="154"/>
      <c r="D101" s="154"/>
      <c r="E101" s="154"/>
      <c r="F101" s="163"/>
      <c r="G101" s="154"/>
      <c r="H101" s="164"/>
      <c r="I101" s="165"/>
      <c r="J101" s="164"/>
      <c r="K101" s="165"/>
      <c r="L101" s="164"/>
      <c r="M101" s="165"/>
      <c r="N101" s="164"/>
    </row>
    <row r="102" spans="1:14" ht="15.95" customHeight="1">
      <c r="A102" s="153"/>
      <c r="B102" s="154" t="s">
        <v>80</v>
      </c>
      <c r="C102" s="154"/>
      <c r="D102" s="154"/>
      <c r="E102" s="154"/>
      <c r="F102" s="163"/>
      <c r="G102" s="154"/>
      <c r="H102" s="164">
        <v>0</v>
      </c>
      <c r="I102" s="165">
        <v>0</v>
      </c>
      <c r="J102" s="164">
        <v>0</v>
      </c>
      <c r="K102" s="165">
        <v>0</v>
      </c>
      <c r="L102" s="164">
        <v>429889538</v>
      </c>
      <c r="M102" s="165">
        <v>0</v>
      </c>
      <c r="N102" s="164">
        <v>0</v>
      </c>
    </row>
    <row r="103" spans="1:14" ht="15.95" customHeight="1">
      <c r="A103" s="152" t="s">
        <v>203</v>
      </c>
      <c r="B103" s="152"/>
      <c r="C103" s="154"/>
      <c r="D103" s="154"/>
      <c r="E103" s="154"/>
      <c r="F103" s="163"/>
      <c r="G103" s="154"/>
      <c r="H103" s="164">
        <v>0</v>
      </c>
      <c r="I103" s="165">
        <v>0</v>
      </c>
      <c r="J103" s="164">
        <v>0</v>
      </c>
      <c r="K103" s="165">
        <v>0</v>
      </c>
      <c r="L103" s="164">
        <v>-3199041</v>
      </c>
      <c r="M103" s="165">
        <v>0</v>
      </c>
      <c r="N103" s="164">
        <v>0</v>
      </c>
    </row>
    <row r="104" spans="1:14" ht="15.95" customHeight="1">
      <c r="A104" s="152" t="s">
        <v>234</v>
      </c>
      <c r="B104" s="154"/>
      <c r="C104" s="154"/>
      <c r="D104" s="154"/>
      <c r="E104" s="154"/>
      <c r="F104" s="163"/>
      <c r="G104" s="154"/>
      <c r="H104" s="164">
        <v>0</v>
      </c>
      <c r="I104" s="165">
        <v>0</v>
      </c>
      <c r="J104" s="164">
        <v>0</v>
      </c>
      <c r="K104" s="165">
        <v>0</v>
      </c>
      <c r="L104" s="164">
        <v>-2000</v>
      </c>
      <c r="M104" s="165">
        <v>0</v>
      </c>
      <c r="N104" s="164">
        <v>0</v>
      </c>
    </row>
    <row r="105" spans="1:14" ht="15.95" customHeight="1">
      <c r="A105" s="152" t="s">
        <v>204</v>
      </c>
      <c r="B105" s="152"/>
      <c r="C105" s="154"/>
      <c r="D105" s="154"/>
      <c r="E105" s="154"/>
      <c r="F105" s="163"/>
      <c r="G105" s="154"/>
      <c r="H105" s="164">
        <v>0</v>
      </c>
      <c r="I105" s="165">
        <v>0</v>
      </c>
      <c r="J105" s="164">
        <v>-262500000</v>
      </c>
      <c r="K105" s="165">
        <v>0</v>
      </c>
      <c r="L105" s="164">
        <v>0</v>
      </c>
      <c r="M105" s="165">
        <v>0</v>
      </c>
      <c r="N105" s="164">
        <v>-262500000</v>
      </c>
    </row>
    <row r="106" spans="1:14" ht="15.95" customHeight="1">
      <c r="A106" s="152" t="s">
        <v>235</v>
      </c>
      <c r="B106" s="152"/>
      <c r="C106" s="154"/>
      <c r="D106" s="154"/>
      <c r="E106" s="154"/>
      <c r="F106" s="163">
        <v>15</v>
      </c>
      <c r="G106" s="154"/>
      <c r="H106" s="164">
        <v>-808141520</v>
      </c>
      <c r="I106" s="165">
        <v>0</v>
      </c>
      <c r="J106" s="164">
        <v>-607800000</v>
      </c>
      <c r="K106" s="165">
        <v>0</v>
      </c>
      <c r="L106" s="164">
        <v>-650266520</v>
      </c>
      <c r="M106" s="165">
        <v>0</v>
      </c>
      <c r="N106" s="164">
        <v>-441050000</v>
      </c>
    </row>
    <row r="107" spans="1:14" ht="15.95" customHeight="1">
      <c r="A107" s="152" t="s">
        <v>205</v>
      </c>
      <c r="B107" s="152"/>
      <c r="C107" s="154"/>
      <c r="D107" s="154"/>
      <c r="E107" s="154"/>
      <c r="F107" s="163"/>
      <c r="G107" s="154"/>
      <c r="H107" s="164">
        <v>0</v>
      </c>
      <c r="I107" s="165">
        <v>0</v>
      </c>
      <c r="J107" s="164">
        <v>-393</v>
      </c>
      <c r="K107" s="165">
        <v>0</v>
      </c>
      <c r="L107" s="164">
        <v>0</v>
      </c>
      <c r="M107" s="165">
        <v>0</v>
      </c>
      <c r="N107" s="164">
        <v>0</v>
      </c>
    </row>
    <row r="108" spans="1:14" ht="15.95" customHeight="1">
      <c r="A108" s="153" t="s">
        <v>206</v>
      </c>
      <c r="B108" s="153"/>
      <c r="C108" s="154"/>
      <c r="D108" s="154"/>
      <c r="E108" s="154"/>
      <c r="F108" s="163"/>
      <c r="G108" s="154"/>
      <c r="H108" s="164">
        <v>-2071</v>
      </c>
      <c r="I108" s="165">
        <v>0</v>
      </c>
      <c r="J108" s="164">
        <v>-641034</v>
      </c>
      <c r="K108" s="165">
        <v>0</v>
      </c>
      <c r="L108" s="164">
        <v>-2171</v>
      </c>
      <c r="M108" s="165">
        <v>0</v>
      </c>
      <c r="N108" s="164">
        <v>-640834</v>
      </c>
    </row>
    <row r="109" spans="1:14" ht="15.95" customHeight="1">
      <c r="A109" s="153" t="s">
        <v>207</v>
      </c>
      <c r="B109" s="153"/>
      <c r="C109" s="154"/>
      <c r="D109" s="154"/>
      <c r="E109" s="154"/>
      <c r="F109" s="163"/>
      <c r="G109" s="154"/>
      <c r="H109" s="164">
        <v>0</v>
      </c>
      <c r="I109" s="165">
        <v>0</v>
      </c>
      <c r="J109" s="164">
        <v>-114</v>
      </c>
      <c r="K109" s="165">
        <v>0</v>
      </c>
      <c r="L109" s="164">
        <v>0</v>
      </c>
      <c r="M109" s="165">
        <v>0</v>
      </c>
      <c r="N109" s="164">
        <v>0</v>
      </c>
    </row>
    <row r="110" spans="1:14" ht="15.95" customHeight="1">
      <c r="A110" s="153" t="s">
        <v>208</v>
      </c>
      <c r="B110" s="153"/>
      <c r="C110" s="154"/>
      <c r="D110" s="154"/>
      <c r="E110" s="154"/>
      <c r="F110" s="163"/>
      <c r="G110" s="154"/>
      <c r="H110" s="164"/>
      <c r="I110" s="165"/>
      <c r="J110" s="164"/>
      <c r="K110" s="165"/>
      <c r="L110" s="164"/>
      <c r="M110" s="165"/>
      <c r="N110" s="164"/>
    </row>
    <row r="111" spans="1:14" ht="15.95" customHeight="1">
      <c r="A111" s="149"/>
      <c r="B111" s="154" t="s">
        <v>209</v>
      </c>
      <c r="C111" s="154"/>
      <c r="D111" s="154"/>
      <c r="E111" s="154"/>
      <c r="F111" s="163"/>
      <c r="G111" s="154"/>
      <c r="H111" s="172">
        <v>-100</v>
      </c>
      <c r="I111" s="165">
        <v>0</v>
      </c>
      <c r="J111" s="172">
        <v>0</v>
      </c>
      <c r="K111" s="165">
        <v>0</v>
      </c>
      <c r="L111" s="172">
        <v>0</v>
      </c>
      <c r="M111" s="165">
        <v>0</v>
      </c>
      <c r="N111" s="172">
        <v>0</v>
      </c>
    </row>
    <row r="112" spans="1:14" ht="8.1" customHeight="1">
      <c r="A112" s="152"/>
      <c r="B112" s="153"/>
      <c r="C112" s="154"/>
      <c r="D112" s="154"/>
      <c r="E112" s="154"/>
      <c r="F112" s="163"/>
      <c r="G112" s="154"/>
      <c r="H112" s="165"/>
      <c r="I112" s="165"/>
      <c r="J112" s="165"/>
      <c r="K112" s="165"/>
      <c r="L112" s="165"/>
      <c r="M112" s="165"/>
      <c r="N112" s="165"/>
    </row>
    <row r="113" spans="1:14" ht="15.95" customHeight="1">
      <c r="A113" s="174" t="s">
        <v>210</v>
      </c>
      <c r="B113" s="153"/>
      <c r="C113" s="180"/>
      <c r="D113" s="180"/>
      <c r="E113" s="180"/>
      <c r="F113" s="163"/>
      <c r="G113" s="154"/>
      <c r="H113" s="172">
        <f>SUM(H95:H111)</f>
        <v>-808143691</v>
      </c>
      <c r="I113" s="165"/>
      <c r="J113" s="172">
        <f>SUM(J95:J111)</f>
        <v>1317823459</v>
      </c>
      <c r="K113" s="165"/>
      <c r="L113" s="172">
        <f>SUM(L95:L111)</f>
        <v>-589580194</v>
      </c>
      <c r="M113" s="165"/>
      <c r="N113" s="172">
        <f>SUM(N95:N111)</f>
        <v>1405215358.2</v>
      </c>
    </row>
    <row r="114" spans="1:14" ht="15.95" customHeight="1">
      <c r="A114" s="174"/>
      <c r="B114" s="153"/>
      <c r="C114" s="180"/>
      <c r="D114" s="180"/>
      <c r="E114" s="180"/>
      <c r="F114" s="163"/>
      <c r="G114" s="154"/>
      <c r="H114" s="165"/>
      <c r="I114" s="165"/>
      <c r="J114" s="165"/>
      <c r="K114" s="165"/>
      <c r="L114" s="165"/>
      <c r="M114" s="165"/>
      <c r="N114" s="165"/>
    </row>
    <row r="115" spans="1:14" ht="15.95" customHeight="1">
      <c r="A115" s="152" t="s">
        <v>258</v>
      </c>
      <c r="B115" s="153"/>
      <c r="C115" s="149"/>
      <c r="D115" s="154"/>
      <c r="E115" s="154"/>
      <c r="F115" s="163"/>
      <c r="G115" s="154"/>
      <c r="H115" s="165">
        <v>208800</v>
      </c>
      <c r="I115" s="165">
        <v>0</v>
      </c>
      <c r="J115" s="165">
        <v>-95963</v>
      </c>
      <c r="K115" s="165">
        <v>0</v>
      </c>
      <c r="L115" s="165">
        <v>0</v>
      </c>
      <c r="M115" s="165">
        <v>0</v>
      </c>
      <c r="N115" s="165">
        <v>0</v>
      </c>
    </row>
    <row r="116" spans="1:14" ht="15.95" customHeight="1">
      <c r="A116" s="152" t="s">
        <v>211</v>
      </c>
      <c r="B116" s="153"/>
      <c r="C116" s="149"/>
      <c r="D116" s="154"/>
      <c r="E116" s="154"/>
      <c r="F116" s="163"/>
      <c r="G116" s="154"/>
      <c r="H116" s="172">
        <v>0</v>
      </c>
      <c r="I116" s="165"/>
      <c r="J116" s="172">
        <v>-15346431</v>
      </c>
      <c r="K116" s="165"/>
      <c r="L116" s="172">
        <v>0</v>
      </c>
      <c r="M116" s="165"/>
      <c r="N116" s="172">
        <v>0</v>
      </c>
    </row>
    <row r="117" spans="1:14" ht="8.1" customHeight="1">
      <c r="A117" s="152"/>
      <c r="B117" s="153"/>
      <c r="C117" s="154"/>
      <c r="D117" s="154"/>
      <c r="E117" s="154"/>
      <c r="F117" s="163"/>
      <c r="G117" s="154"/>
      <c r="H117" s="165"/>
      <c r="I117" s="165"/>
      <c r="J117" s="165"/>
      <c r="K117" s="165"/>
      <c r="L117" s="165"/>
      <c r="M117" s="165"/>
      <c r="N117" s="165"/>
    </row>
    <row r="118" spans="1:14" ht="15.95" customHeight="1">
      <c r="A118" s="194" t="s">
        <v>212</v>
      </c>
      <c r="B118" s="174"/>
      <c r="C118" s="180"/>
      <c r="D118" s="180"/>
      <c r="E118" s="180"/>
      <c r="F118" s="163"/>
      <c r="G118" s="154"/>
      <c r="H118" s="164">
        <f>H53+H91+H113+H116+H115</f>
        <v>-470781358</v>
      </c>
      <c r="I118" s="165"/>
      <c r="J118" s="164">
        <f>J53+J91+J113+J116+J115</f>
        <v>1862336448.5</v>
      </c>
      <c r="K118" s="165"/>
      <c r="L118" s="164">
        <f>L53+L91+L113+L116+L115</f>
        <v>-613962546</v>
      </c>
      <c r="M118" s="165"/>
      <c r="N118" s="164">
        <f>N53+N91+N113+N116+N115</f>
        <v>1575508158.2</v>
      </c>
    </row>
    <row r="119" spans="1:14" ht="15.95" customHeight="1">
      <c r="A119" s="152" t="s">
        <v>213</v>
      </c>
      <c r="B119" s="153"/>
      <c r="C119" s="154"/>
      <c r="D119" s="154"/>
      <c r="E119" s="154"/>
      <c r="F119" s="163"/>
      <c r="G119" s="154"/>
      <c r="H119" s="172">
        <f>'FS(E)-BS 2-4 '!J17</f>
        <v>1475613992</v>
      </c>
      <c r="I119" s="165"/>
      <c r="J119" s="172">
        <v>2087414640</v>
      </c>
      <c r="K119" s="165"/>
      <c r="L119" s="172">
        <f>'FS(E)-BS 2-4 '!N17</f>
        <v>996449205</v>
      </c>
      <c r="M119" s="165"/>
      <c r="N119" s="172">
        <v>1613378196</v>
      </c>
    </row>
    <row r="120" spans="1:14" ht="8.1" customHeight="1">
      <c r="A120" s="152"/>
      <c r="B120" s="153"/>
      <c r="C120" s="154"/>
      <c r="D120" s="154"/>
      <c r="E120" s="154"/>
      <c r="F120" s="163"/>
      <c r="G120" s="154"/>
      <c r="H120" s="165"/>
      <c r="I120" s="165"/>
      <c r="J120" s="165"/>
      <c r="K120" s="165"/>
      <c r="L120" s="165"/>
      <c r="M120" s="165"/>
      <c r="N120" s="165"/>
    </row>
    <row r="121" spans="1:14" ht="15.95" customHeight="1" thickBot="1">
      <c r="A121" s="194" t="s">
        <v>214</v>
      </c>
      <c r="B121" s="174"/>
      <c r="C121" s="180"/>
      <c r="D121" s="180"/>
      <c r="E121" s="154"/>
      <c r="F121" s="163"/>
      <c r="G121" s="180"/>
      <c r="H121" s="181">
        <f>SUM(H118:H119)</f>
        <v>1004832634</v>
      </c>
      <c r="I121" s="165"/>
      <c r="J121" s="181">
        <f>SUM(J118:J119)</f>
        <v>3949751088.5</v>
      </c>
      <c r="K121" s="165"/>
      <c r="L121" s="181">
        <f>SUM(L118:L119)</f>
        <v>382486659</v>
      </c>
      <c r="M121" s="165"/>
      <c r="N121" s="181">
        <f>SUM(N118:N119)</f>
        <v>3188886354.1999998</v>
      </c>
    </row>
    <row r="122" spans="1:14" ht="13.5" customHeight="1" thickTop="1">
      <c r="A122" s="179"/>
      <c r="B122" s="194"/>
      <c r="C122" s="180"/>
      <c r="D122" s="180"/>
      <c r="E122" s="154"/>
      <c r="F122" s="163"/>
      <c r="G122" s="154"/>
      <c r="H122" s="164"/>
      <c r="I122" s="165"/>
      <c r="J122" s="164"/>
      <c r="K122" s="165"/>
      <c r="L122" s="164"/>
      <c r="M122" s="165"/>
      <c r="N122" s="164"/>
    </row>
    <row r="123" spans="1:14" ht="15.95" customHeight="1">
      <c r="A123" s="167" t="s">
        <v>215</v>
      </c>
      <c r="B123" s="174"/>
      <c r="C123" s="180"/>
      <c r="D123" s="180"/>
      <c r="E123" s="180"/>
      <c r="F123" s="163"/>
      <c r="G123" s="180"/>
      <c r="H123" s="182"/>
      <c r="I123" s="183"/>
      <c r="J123" s="182"/>
      <c r="K123" s="183"/>
      <c r="L123" s="182"/>
      <c r="M123" s="183"/>
      <c r="N123" s="182"/>
    </row>
    <row r="124" spans="1:14" ht="15.95" customHeight="1">
      <c r="A124" s="184" t="s">
        <v>216</v>
      </c>
      <c r="B124" s="185"/>
      <c r="C124" s="154"/>
      <c r="D124" s="186"/>
      <c r="E124" s="187"/>
      <c r="F124" s="163"/>
      <c r="G124" s="187"/>
      <c r="H124" s="164"/>
      <c r="I124" s="165"/>
      <c r="J124" s="164"/>
      <c r="K124" s="165"/>
      <c r="L124" s="164"/>
      <c r="M124" s="165"/>
      <c r="N124" s="164"/>
    </row>
    <row r="125" spans="1:14" ht="15.95" customHeight="1">
      <c r="A125" s="188"/>
      <c r="B125" s="189" t="s">
        <v>217</v>
      </c>
      <c r="C125" s="154"/>
      <c r="D125" s="186"/>
      <c r="E125" s="190"/>
      <c r="F125" s="163"/>
      <c r="G125" s="187"/>
      <c r="H125" s="164">
        <v>117673176.28</v>
      </c>
      <c r="I125" s="165">
        <v>0</v>
      </c>
      <c r="J125" s="164">
        <v>0</v>
      </c>
      <c r="K125" s="165">
        <v>0</v>
      </c>
      <c r="L125" s="164">
        <v>0</v>
      </c>
      <c r="M125" s="165">
        <v>0</v>
      </c>
      <c r="N125" s="164">
        <v>0</v>
      </c>
    </row>
    <row r="126" spans="1:14" ht="9" customHeight="1">
      <c r="A126" s="188"/>
      <c r="B126" s="185"/>
      <c r="C126" s="154"/>
      <c r="D126" s="190"/>
      <c r="E126" s="186"/>
      <c r="F126" s="191"/>
      <c r="G126" s="187"/>
      <c r="H126" s="165"/>
      <c r="I126" s="165"/>
      <c r="J126" s="165"/>
      <c r="K126" s="165"/>
      <c r="L126" s="165"/>
      <c r="M126" s="165"/>
      <c r="N126" s="165"/>
    </row>
    <row r="127" spans="1:14" ht="15.75" customHeight="1">
      <c r="A127" s="175" t="s">
        <v>141</v>
      </c>
      <c r="B127" s="198"/>
      <c r="C127" s="198"/>
      <c r="D127" s="198"/>
      <c r="E127" s="198"/>
      <c r="F127" s="198"/>
      <c r="G127" s="198"/>
      <c r="H127" s="204"/>
      <c r="I127" s="204"/>
      <c r="J127" s="204"/>
      <c r="K127" s="204"/>
      <c r="L127" s="204"/>
      <c r="M127" s="204"/>
      <c r="N127" s="204"/>
    </row>
  </sheetData>
  <mergeCells count="10">
    <mergeCell ref="A65:N65"/>
    <mergeCell ref="A66:N66"/>
    <mergeCell ref="H69:J69"/>
    <mergeCell ref="L69:N69"/>
    <mergeCell ref="A64:N64"/>
    <mergeCell ref="A1:N1"/>
    <mergeCell ref="A2:N2"/>
    <mergeCell ref="A3:N3"/>
    <mergeCell ref="H6:J6"/>
    <mergeCell ref="L6:N6"/>
  </mergeCells>
  <pageMargins left="0.9" right="0.5" top="0.5" bottom="0.6" header="0.49" footer="0.4"/>
  <pageSetup paperSize="9" scale="82" firstPageNumber="9" fitToHeight="0" orientation="portrait" blackAndWhite="1" useFirstPageNumber="1" horizontalDpi="1200" verticalDpi="1200" r:id="rId1"/>
  <headerFooter>
    <oddFooter>&amp;R&amp;"Angsana New,Regular"&amp;13  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FS(E)-BS 2-4 </vt:lpstr>
      <vt:lpstr>FS(E)-PL(Yr)5-6</vt:lpstr>
      <vt:lpstr>7</vt:lpstr>
      <vt:lpstr>8</vt:lpstr>
      <vt:lpstr>CF Eng 9-10</vt:lpstr>
      <vt:lpstr>Sheet1</vt:lpstr>
      <vt:lpstr>'FS(E)-BS 2-4 '!Print_Area</vt:lpstr>
      <vt:lpstr>'FS(E)-PL(Yr)5-6'!Print_Area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rawadee</dc:creator>
  <cp:lastModifiedBy>AutoBVT</cp:lastModifiedBy>
  <cp:lastPrinted>2016-05-12T09:04:20Z</cp:lastPrinted>
  <dcterms:created xsi:type="dcterms:W3CDTF">2016-04-26T03:16:24Z</dcterms:created>
  <dcterms:modified xsi:type="dcterms:W3CDTF">2016-05-12T09:08:30Z</dcterms:modified>
</cp:coreProperties>
</file>